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sag.sharepoint.com/sites/SOLSOL/Sdilene dokumenty/11_Vlasta/Ceníky/2025/11_2025 - vse (panely, baterky, stridace)/working/"/>
    </mc:Choice>
  </mc:AlternateContent>
  <xr:revisionPtr revIDLastSave="0" documentId="8_{008AE4FF-DE97-4AB7-BB0A-5F1C7295F032}" xr6:coauthVersionLast="47" xr6:coauthVersionMax="47" xr10:uidLastSave="{00000000-0000-0000-0000-000000000000}"/>
  <bookViews>
    <workbookView xWindow="-120" yWindow="-120" windowWidth="29040" windowHeight="15840" xr2:uid="{D4CB18A1-ACEA-4071-8432-A526E8DAB5C7}"/>
  </bookViews>
  <sheets>
    <sheet name="Preisliste 11" sheetId="1" r:id="rId1"/>
    <sheet name="Configurator" sheetId="4" r:id="rId2"/>
  </sheets>
  <definedNames>
    <definedName name="_xlnm._FilterDatabase" localSheetId="1" hidden="1">Configurator!$A$32:$G$123</definedName>
    <definedName name="_xlnm.Criteria" localSheetId="1">Configurator!$G$1:$G$2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8" i="4" l="1"/>
  <c r="G119" i="4"/>
  <c r="G120" i="4"/>
  <c r="G121" i="4"/>
  <c r="G122" i="4"/>
  <c r="G123" i="4"/>
  <c r="G124" i="4"/>
  <c r="G125" i="4"/>
  <c r="G108" i="4"/>
  <c r="G109" i="4"/>
  <c r="G110" i="4"/>
  <c r="G111" i="4"/>
  <c r="G112" i="4"/>
  <c r="G113" i="4"/>
  <c r="G114" i="4"/>
  <c r="G115" i="4"/>
  <c r="G98" i="4"/>
  <c r="G99" i="4"/>
  <c r="G100" i="4"/>
  <c r="G101" i="4"/>
  <c r="G102" i="4"/>
  <c r="G103" i="4"/>
  <c r="G104" i="4"/>
  <c r="G105" i="4"/>
  <c r="G88" i="4"/>
  <c r="G89" i="4"/>
  <c r="G90" i="4"/>
  <c r="G91" i="4"/>
  <c r="G92" i="4"/>
  <c r="G93" i="4"/>
  <c r="G94" i="4"/>
  <c r="G95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34" i="4"/>
  <c r="G35" i="4"/>
  <c r="G36" i="4"/>
  <c r="G37" i="4"/>
  <c r="G38" i="4"/>
  <c r="G39" i="4"/>
  <c r="G40" i="4"/>
  <c r="G117" i="4"/>
  <c r="G107" i="4"/>
  <c r="G97" i="4"/>
  <c r="G87" i="4"/>
  <c r="G72" i="4"/>
  <c r="G57" i="4"/>
  <c r="G42" i="4"/>
  <c r="G33" i="4"/>
  <c r="F125" i="4"/>
  <c r="F124" i="4" a="1"/>
  <c r="F124" i="4" s="1"/>
  <c r="F123" i="4"/>
  <c r="F122" i="4"/>
  <c r="F121" i="4"/>
  <c r="F120" i="4" a="1"/>
  <c r="F120" i="4" s="1"/>
  <c r="F119" i="4"/>
  <c r="F118" i="4"/>
  <c r="F117" i="4"/>
  <c r="F115" i="4"/>
  <c r="F114" i="4" a="1"/>
  <c r="F114" i="4" s="1"/>
  <c r="F113" i="4"/>
  <c r="F112" i="4"/>
  <c r="F111" i="4"/>
  <c r="F110" i="4" a="1"/>
  <c r="F110" i="4" s="1"/>
  <c r="F109" i="4"/>
  <c r="F108" i="4"/>
  <c r="F107" i="4"/>
  <c r="F105" i="4"/>
  <c r="F104" i="4" a="1"/>
  <c r="F104" i="4" s="1"/>
  <c r="F103" i="4"/>
  <c r="F102" i="4"/>
  <c r="F101" i="4"/>
  <c r="F100" i="4" a="1"/>
  <c r="F100" i="4" s="1"/>
  <c r="F99" i="4"/>
  <c r="F98" i="4"/>
  <c r="F97" i="4"/>
  <c r="F95" i="4"/>
  <c r="F94" i="4" a="1"/>
  <c r="F94" i="4" s="1"/>
  <c r="F93" i="4"/>
  <c r="F92" i="4"/>
  <c r="F91" i="4"/>
  <c r="F90" i="4" a="1"/>
  <c r="F90" i="4" s="1"/>
  <c r="F89" i="4"/>
  <c r="F88" i="4"/>
  <c r="F87" i="4"/>
  <c r="F85" i="4"/>
  <c r="F84" i="4"/>
  <c r="F83" i="4"/>
  <c r="F82" i="4"/>
  <c r="F80" i="4"/>
  <c r="F79" i="4"/>
  <c r="F78" i="4"/>
  <c r="F77" i="4"/>
  <c r="F76" i="4" a="1"/>
  <c r="F76" i="4" s="1"/>
  <c r="F75" i="4"/>
  <c r="F74" i="4" a="1"/>
  <c r="F74" i="4" s="1"/>
  <c r="F73" i="4"/>
  <c r="F72" i="4"/>
  <c r="F70" i="4"/>
  <c r="F69" i="4"/>
  <c r="F68" i="4"/>
  <c r="F67" i="4"/>
  <c r="F65" i="4"/>
  <c r="F64" i="4"/>
  <c r="F63" i="4"/>
  <c r="F62" i="4"/>
  <c r="F61" i="4" a="1"/>
  <c r="F61" i="4" s="1"/>
  <c r="F60" i="4"/>
  <c r="F59" i="4" a="1"/>
  <c r="F59" i="4" s="1"/>
  <c r="F58" i="4"/>
  <c r="F57" i="4"/>
  <c r="F55" i="4"/>
  <c r="F54" i="4"/>
  <c r="F53" i="4"/>
  <c r="F52" i="4"/>
  <c r="F50" i="4"/>
  <c r="F49" i="4"/>
  <c r="F48" i="4"/>
  <c r="F47" i="4"/>
  <c r="F46" i="4" a="1"/>
  <c r="F46" i="4" s="1"/>
  <c r="F45" i="4"/>
  <c r="F44" i="4" a="1"/>
  <c r="F44" i="4" s="1"/>
  <c r="F43" i="4"/>
  <c r="F42" i="4"/>
  <c r="F40" i="4"/>
  <c r="F39" i="4"/>
  <c r="F38" i="4"/>
  <c r="F37" i="4"/>
  <c r="F36" i="4"/>
  <c r="F35" i="4"/>
  <c r="F34" i="4" a="1"/>
  <c r="F34" i="4" s="1"/>
  <c r="F33" i="4"/>
  <c r="G41" i="4" l="1"/>
  <c r="G86" i="4"/>
  <c r="G56" i="4"/>
  <c r="G96" i="4"/>
  <c r="G71" i="4"/>
  <c r="A12" i="4" a="1"/>
  <c r="G106" i="4"/>
  <c r="G116" i="4"/>
  <c r="G126" i="4"/>
  <c r="A12" i="4" l="1"/>
  <c r="C3" i="4"/>
  <c r="D567" i="1" l="1"/>
  <c r="D566" i="1"/>
  <c r="D565" i="1"/>
  <c r="D564" i="1"/>
  <c r="D563" i="1"/>
  <c r="D562" i="1"/>
  <c r="D556" i="1"/>
  <c r="D550" i="1"/>
  <c r="D544" i="1"/>
  <c r="D538" i="1"/>
  <c r="D532" i="1"/>
  <c r="D526" i="1"/>
  <c r="D525" i="1"/>
  <c r="D520" i="1"/>
  <c r="D519" i="1"/>
  <c r="D514" i="1"/>
  <c r="D513" i="1"/>
  <c r="D508" i="1"/>
  <c r="D507" i="1"/>
  <c r="D502" i="1"/>
  <c r="D501" i="1"/>
  <c r="D496" i="1"/>
  <c r="D495" i="1"/>
  <c r="D490" i="1"/>
  <c r="D489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5" i="1"/>
  <c r="D460" i="1"/>
  <c r="D459" i="1"/>
  <c r="D453" i="1"/>
  <c r="D448" i="1"/>
  <c r="D447" i="1"/>
  <c r="D441" i="1"/>
  <c r="D436" i="1"/>
  <c r="D435" i="1"/>
  <c r="D429" i="1"/>
  <c r="D424" i="1"/>
  <c r="D423" i="1"/>
  <c r="D417" i="1"/>
  <c r="D412" i="1"/>
  <c r="D411" i="1"/>
  <c r="D405" i="1"/>
  <c r="D400" i="1"/>
  <c r="D399" i="1"/>
  <c r="D398" i="1"/>
  <c r="D397" i="1"/>
  <c r="D396" i="1"/>
  <c r="D395" i="1"/>
  <c r="D394" i="1"/>
  <c r="D393" i="1"/>
  <c r="D392" i="1"/>
  <c r="D391" i="1"/>
  <c r="D390" i="1"/>
  <c r="D387" i="1"/>
  <c r="D381" i="1"/>
  <c r="D378" i="1"/>
  <c r="D375" i="1"/>
  <c r="D369" i="1"/>
  <c r="D366" i="1"/>
  <c r="D363" i="1"/>
  <c r="D357" i="1"/>
  <c r="D354" i="1"/>
  <c r="D351" i="1"/>
  <c r="D345" i="1"/>
  <c r="D339" i="1"/>
  <c r="D333" i="1"/>
  <c r="D328" i="1"/>
  <c r="D323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86" i="1"/>
  <c r="D283" i="1"/>
  <c r="D278" i="1"/>
  <c r="D277" i="1"/>
  <c r="D274" i="1"/>
  <c r="D271" i="1"/>
  <c r="D266" i="1"/>
  <c r="D265" i="1"/>
  <c r="D262" i="1"/>
  <c r="D259" i="1"/>
  <c r="D253" i="1"/>
  <c r="D250" i="1"/>
  <c r="D247" i="1"/>
  <c r="D241" i="1"/>
  <c r="D238" i="1"/>
  <c r="D235" i="1"/>
  <c r="D229" i="1"/>
  <c r="D226" i="1"/>
  <c r="D223" i="1"/>
  <c r="D219" i="1"/>
  <c r="D217" i="1"/>
  <c r="D214" i="1"/>
  <c r="D211" i="1"/>
  <c r="D208" i="1"/>
  <c r="D205" i="1"/>
  <c r="D202" i="1"/>
  <c r="D199" i="1"/>
  <c r="D196" i="1"/>
  <c r="D193" i="1"/>
  <c r="D190" i="1"/>
  <c r="D187" i="1"/>
  <c r="D184" i="1"/>
  <c r="D181" i="1"/>
  <c r="D178" i="1"/>
  <c r="D175" i="1"/>
  <c r="D172" i="1"/>
  <c r="D169" i="1"/>
  <c r="D166" i="1"/>
  <c r="D163" i="1"/>
  <c r="D160" i="1"/>
  <c r="D159" i="1"/>
  <c r="D157" i="1"/>
  <c r="D154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4" i="1"/>
  <c r="D113" i="1"/>
  <c r="D109" i="1"/>
  <c r="D106" i="1"/>
  <c r="D102" i="1"/>
  <c r="D101" i="1"/>
  <c r="D97" i="1"/>
  <c r="D94" i="1"/>
  <c r="D90" i="1"/>
  <c r="D89" i="1"/>
  <c r="D85" i="1"/>
  <c r="D82" i="1"/>
  <c r="D78" i="1"/>
  <c r="D77" i="1"/>
  <c r="D75" i="1"/>
  <c r="D73" i="1"/>
  <c r="D70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68" i="1" l="1"/>
  <c r="D80" i="1"/>
  <c r="D92" i="1"/>
  <c r="D104" i="1"/>
  <c r="D116" i="1"/>
  <c r="D67" i="1"/>
  <c r="D79" i="1"/>
  <c r="D91" i="1"/>
  <c r="D103" i="1"/>
  <c r="D115" i="1"/>
  <c r="D76" i="1"/>
  <c r="D88" i="1"/>
  <c r="D100" i="1"/>
  <c r="D112" i="1"/>
  <c r="D87" i="1"/>
  <c r="D99" i="1"/>
  <c r="D111" i="1"/>
  <c r="D74" i="1"/>
  <c r="D86" i="1"/>
  <c r="D98" i="1"/>
  <c r="D110" i="1"/>
  <c r="D72" i="1"/>
  <c r="D84" i="1"/>
  <c r="D96" i="1"/>
  <c r="D108" i="1"/>
  <c r="D71" i="1"/>
  <c r="D83" i="1"/>
  <c r="D95" i="1"/>
  <c r="D107" i="1"/>
  <c r="D118" i="1"/>
  <c r="D69" i="1"/>
  <c r="D81" i="1"/>
  <c r="D93" i="1"/>
  <c r="D105" i="1"/>
  <c r="D117" i="1"/>
  <c r="D153" i="1"/>
  <c r="D165" i="1"/>
  <c r="D177" i="1"/>
  <c r="D189" i="1"/>
  <c r="D201" i="1"/>
  <c r="D213" i="1"/>
  <c r="D225" i="1"/>
  <c r="D237" i="1"/>
  <c r="D249" i="1"/>
  <c r="D261" i="1"/>
  <c r="D273" i="1"/>
  <c r="D285" i="1"/>
  <c r="D152" i="1"/>
  <c r="D164" i="1"/>
  <c r="D176" i="1"/>
  <c r="D188" i="1"/>
  <c r="D200" i="1"/>
  <c r="D212" i="1"/>
  <c r="D224" i="1"/>
  <c r="D236" i="1"/>
  <c r="D248" i="1"/>
  <c r="D260" i="1"/>
  <c r="D272" i="1"/>
  <c r="D284" i="1"/>
  <c r="D162" i="1"/>
  <c r="D174" i="1"/>
  <c r="D186" i="1"/>
  <c r="D198" i="1"/>
  <c r="D210" i="1"/>
  <c r="D222" i="1"/>
  <c r="D234" i="1"/>
  <c r="D246" i="1"/>
  <c r="D258" i="1"/>
  <c r="D270" i="1"/>
  <c r="D282" i="1"/>
  <c r="D161" i="1"/>
  <c r="D173" i="1"/>
  <c r="D185" i="1"/>
  <c r="D197" i="1"/>
  <c r="D209" i="1"/>
  <c r="D221" i="1"/>
  <c r="D233" i="1"/>
  <c r="D245" i="1"/>
  <c r="D257" i="1"/>
  <c r="D269" i="1"/>
  <c r="D281" i="1"/>
  <c r="D220" i="1"/>
  <c r="D232" i="1"/>
  <c r="D244" i="1"/>
  <c r="D256" i="1"/>
  <c r="D268" i="1"/>
  <c r="D280" i="1"/>
  <c r="D292" i="1"/>
  <c r="D171" i="1"/>
  <c r="D183" i="1"/>
  <c r="D195" i="1"/>
  <c r="D207" i="1"/>
  <c r="D231" i="1"/>
  <c r="D243" i="1"/>
  <c r="D255" i="1"/>
  <c r="D267" i="1"/>
  <c r="D279" i="1"/>
  <c r="D291" i="1"/>
  <c r="D158" i="1"/>
  <c r="D170" i="1"/>
  <c r="D182" i="1"/>
  <c r="D194" i="1"/>
  <c r="D206" i="1"/>
  <c r="D218" i="1"/>
  <c r="D230" i="1"/>
  <c r="D242" i="1"/>
  <c r="D254" i="1"/>
  <c r="D290" i="1"/>
  <c r="D289" i="1"/>
  <c r="D156" i="1"/>
  <c r="D168" i="1"/>
  <c r="D180" i="1"/>
  <c r="D192" i="1"/>
  <c r="D204" i="1"/>
  <c r="D216" i="1"/>
  <c r="D228" i="1"/>
  <c r="D240" i="1"/>
  <c r="D252" i="1"/>
  <c r="D264" i="1"/>
  <c r="D276" i="1"/>
  <c r="D288" i="1"/>
  <c r="D155" i="1"/>
  <c r="D167" i="1"/>
  <c r="D179" i="1"/>
  <c r="D191" i="1"/>
  <c r="D203" i="1"/>
  <c r="D215" i="1"/>
  <c r="D227" i="1"/>
  <c r="D239" i="1"/>
  <c r="D251" i="1"/>
  <c r="D263" i="1"/>
  <c r="D275" i="1"/>
  <c r="D287" i="1"/>
  <c r="D335" i="1"/>
  <c r="D347" i="1"/>
  <c r="D359" i="1"/>
  <c r="D371" i="1"/>
  <c r="D383" i="1"/>
  <c r="D322" i="1"/>
  <c r="D334" i="1"/>
  <c r="D346" i="1"/>
  <c r="D358" i="1"/>
  <c r="D370" i="1"/>
  <c r="D382" i="1"/>
  <c r="D332" i="1"/>
  <c r="D344" i="1"/>
  <c r="D356" i="1"/>
  <c r="D368" i="1"/>
  <c r="D380" i="1"/>
  <c r="D331" i="1"/>
  <c r="D343" i="1"/>
  <c r="D355" i="1"/>
  <c r="D367" i="1"/>
  <c r="D379" i="1"/>
  <c r="D330" i="1"/>
  <c r="D342" i="1"/>
  <c r="D329" i="1"/>
  <c r="D341" i="1"/>
  <c r="D353" i="1"/>
  <c r="D365" i="1"/>
  <c r="D377" i="1"/>
  <c r="D389" i="1"/>
  <c r="D340" i="1"/>
  <c r="D352" i="1"/>
  <c r="D364" i="1"/>
  <c r="D376" i="1"/>
  <c r="D388" i="1"/>
  <c r="D327" i="1"/>
  <c r="D326" i="1"/>
  <c r="D338" i="1"/>
  <c r="D350" i="1"/>
  <c r="D362" i="1"/>
  <c r="D374" i="1"/>
  <c r="D386" i="1"/>
  <c r="D325" i="1"/>
  <c r="D337" i="1"/>
  <c r="D349" i="1"/>
  <c r="D361" i="1"/>
  <c r="D373" i="1"/>
  <c r="D385" i="1"/>
  <c r="D324" i="1"/>
  <c r="D336" i="1"/>
  <c r="D348" i="1"/>
  <c r="D360" i="1"/>
  <c r="D372" i="1"/>
  <c r="D384" i="1"/>
  <c r="D407" i="1"/>
  <c r="D419" i="1"/>
  <c r="D431" i="1"/>
  <c r="D443" i="1"/>
  <c r="D455" i="1"/>
  <c r="D406" i="1"/>
  <c r="D418" i="1"/>
  <c r="D430" i="1"/>
  <c r="D442" i="1"/>
  <c r="D454" i="1"/>
  <c r="D466" i="1"/>
  <c r="D404" i="1"/>
  <c r="D416" i="1"/>
  <c r="D428" i="1"/>
  <c r="D440" i="1"/>
  <c r="D452" i="1"/>
  <c r="D464" i="1"/>
  <c r="D403" i="1"/>
  <c r="D415" i="1"/>
  <c r="D427" i="1"/>
  <c r="D439" i="1"/>
  <c r="D451" i="1"/>
  <c r="D463" i="1"/>
  <c r="D402" i="1"/>
  <c r="D414" i="1"/>
  <c r="D426" i="1"/>
  <c r="D438" i="1"/>
  <c r="D450" i="1"/>
  <c r="D462" i="1"/>
  <c r="D401" i="1"/>
  <c r="D413" i="1"/>
  <c r="D425" i="1"/>
  <c r="D437" i="1"/>
  <c r="D449" i="1"/>
  <c r="D461" i="1"/>
  <c r="D410" i="1"/>
  <c r="D422" i="1"/>
  <c r="D434" i="1"/>
  <c r="D446" i="1"/>
  <c r="D458" i="1"/>
  <c r="D409" i="1"/>
  <c r="D421" i="1"/>
  <c r="D433" i="1"/>
  <c r="D445" i="1"/>
  <c r="D457" i="1"/>
  <c r="D408" i="1"/>
  <c r="D420" i="1"/>
  <c r="D432" i="1"/>
  <c r="D444" i="1"/>
  <c r="D456" i="1"/>
  <c r="D485" i="1"/>
  <c r="D497" i="1"/>
  <c r="D509" i="1"/>
  <c r="D521" i="1"/>
  <c r="D533" i="1"/>
  <c r="D545" i="1"/>
  <c r="D557" i="1"/>
  <c r="D531" i="1"/>
  <c r="D543" i="1"/>
  <c r="D555" i="1"/>
  <c r="D494" i="1"/>
  <c r="D506" i="1"/>
  <c r="D518" i="1"/>
  <c r="D530" i="1"/>
  <c r="D542" i="1"/>
  <c r="D554" i="1"/>
  <c r="D493" i="1"/>
  <c r="D505" i="1"/>
  <c r="D517" i="1"/>
  <c r="D529" i="1"/>
  <c r="D541" i="1"/>
  <c r="D553" i="1"/>
  <c r="D492" i="1"/>
  <c r="D504" i="1"/>
  <c r="D516" i="1"/>
  <c r="D528" i="1"/>
  <c r="D540" i="1"/>
  <c r="D552" i="1"/>
  <c r="D491" i="1"/>
  <c r="D503" i="1"/>
  <c r="D515" i="1"/>
  <c r="D527" i="1"/>
  <c r="D539" i="1"/>
  <c r="D551" i="1"/>
  <c r="D537" i="1"/>
  <c r="D549" i="1"/>
  <c r="D561" i="1"/>
  <c r="D488" i="1"/>
  <c r="D500" i="1"/>
  <c r="D512" i="1"/>
  <c r="D524" i="1"/>
  <c r="D536" i="1"/>
  <c r="D548" i="1"/>
  <c r="D560" i="1"/>
  <c r="D487" i="1"/>
  <c r="D499" i="1"/>
  <c r="D511" i="1"/>
  <c r="D523" i="1"/>
  <c r="D535" i="1"/>
  <c r="D547" i="1"/>
  <c r="D559" i="1"/>
  <c r="D486" i="1"/>
  <c r="D498" i="1"/>
  <c r="D510" i="1"/>
  <c r="D522" i="1"/>
  <c r="D534" i="1"/>
  <c r="D546" i="1"/>
  <c r="D55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<sst xmlns="http://schemas.openxmlformats.org/spreadsheetml/2006/main" count="6569" uniqueCount="1616">
  <si>
    <t>PLU</t>
  </si>
  <si>
    <t>Sloupec1</t>
  </si>
  <si>
    <t>Sloupec2</t>
  </si>
  <si>
    <t>Panel</t>
  </si>
  <si>
    <t>AEG</t>
  </si>
  <si>
    <t>1719 x 1140 x 30</t>
  </si>
  <si>
    <t>FV panel AEG AS-M3407U-S(M6)-400/HV 400Wp FB</t>
  </si>
  <si>
    <t>1812 x 1096 x 30</t>
  </si>
  <si>
    <t>FV panel AEG AS-M3057U-S(G12)-410/HV</t>
  </si>
  <si>
    <t>Perc</t>
  </si>
  <si>
    <t>1722 x 1134 x 30</t>
  </si>
  <si>
    <t>FV panel AEG AS-M1083Z-H(M10) 410Wp</t>
  </si>
  <si>
    <t>AEG AS-M1088B-BH(M10) 425/HV FB</t>
  </si>
  <si>
    <t>1899 x 1096 x 30</t>
  </si>
  <si>
    <t>FV panel AEG AS-M3207U-S(G12)-430/HV 430Wp FB</t>
  </si>
  <si>
    <t xml:space="preserve">1762 x 1134 x 30 </t>
  </si>
  <si>
    <t>FV panel AEG AS-M1082B-BH(RM10)-440Wp FB 30y warranty</t>
  </si>
  <si>
    <t>PERC</t>
  </si>
  <si>
    <t>2094 x 1038 x 35</t>
  </si>
  <si>
    <t>FV panel AEG AS-M1448Z-H(M6) 450/HV 450wp</t>
  </si>
  <si>
    <t>TOPCON</t>
  </si>
  <si>
    <t>1762 x 1134 x 30</t>
  </si>
  <si>
    <t>AEG AS-M1082Z-H(RM10) 450Wp</t>
  </si>
  <si>
    <t>1903 x 1134 x 35</t>
  </si>
  <si>
    <t>FV panel AEG AS-M1203Z-H(M10)-460/HV</t>
  </si>
  <si>
    <t>1757 x 1134 x 30</t>
  </si>
  <si>
    <t>AEG AS-M1089B-GA(M10)/HV 450/HV 450Wp FB</t>
  </si>
  <si>
    <t>FV panel AEG AS-M1082B-BH(RM10)-450/HV 450Wp FB</t>
  </si>
  <si>
    <t>1908 x 1134 x 30</t>
  </si>
  <si>
    <t>AEG AS-M1203Z-MH(M10) 480/HV 480Wp BF 30y warranty</t>
  </si>
  <si>
    <t>1903 x 1134 x 30</t>
  </si>
  <si>
    <t>FV panel AEG AS-M1208Y-BH(M10) 480/ HV 480Wp</t>
  </si>
  <si>
    <t>22.60%</t>
  </si>
  <si>
    <t>1950 x 1134 x 30</t>
  </si>
  <si>
    <t>FV panel AEG AS-M1202B-BH(RM10)- 500/HV 500Wp FB</t>
  </si>
  <si>
    <t>2094 x 1134 x 35</t>
  </si>
  <si>
    <t>FV panel AEG AS-M1322Z-H(M10) 500 Wp BF</t>
  </si>
  <si>
    <t>FV panel AEG AS-M1322Z-BH(M10)-530Wp BF 30y warranty</t>
  </si>
  <si>
    <t>2279 x 1134 x 35</t>
  </si>
  <si>
    <t>FV panel AEG AS-M1442Z-H(M10) 550Wp 25 Years warranty</t>
  </si>
  <si>
    <t>2278 x 1134 x 30</t>
  </si>
  <si>
    <t>FV panel AEG AS-M1443Y-BH(M10)-580/HV 580 Wp FB</t>
  </si>
  <si>
    <t>Canadian Solar</t>
  </si>
  <si>
    <t>FV panel Canadian Solar CS6L-455MS SLV 30mm</t>
  </si>
  <si>
    <t>FV panel Canadian Solar CS6L-455MS BW 30mm</t>
  </si>
  <si>
    <t>FV panel Canadian Solar CS6L-460MS BW 30mm</t>
  </si>
  <si>
    <t>1800x1134x30mm</t>
  </si>
  <si>
    <t>FV panel Canadian Solar CS6.1-54TD-455 BF 455Wp 30mm rám</t>
  </si>
  <si>
    <t>FV panel Canadian Solar CS6.1-54TD-460 BF 460Wp 30mm rám</t>
  </si>
  <si>
    <t>TOPCON Bifacial</t>
  </si>
  <si>
    <t>FV panel Canadian Solar CS6.1-54TB-450 BF 450Wp 30mm rám</t>
  </si>
  <si>
    <t>1994x1134x30mm</t>
  </si>
  <si>
    <t>FV panel Canadian Solar CS6.1-60TB-500 BF 500Wp 30mm rám</t>
  </si>
  <si>
    <t>2261 x 1134 x 30</t>
  </si>
  <si>
    <t>FV panel Canadian Solar CS6W-550MS SLV 550Wp - 30mm rám</t>
  </si>
  <si>
    <t>FV panel Canadian Solar CS6W-555MS SLV 555Wp 30mm rám</t>
  </si>
  <si>
    <t>2278x1134x30mm</t>
  </si>
  <si>
    <t>FV panel Canadian Solar CS6W-T 570 SLV 570Wp 30mm rám</t>
  </si>
  <si>
    <t>FV panel Canadian Solar CS6W-580T SLV 580Wp 30mm rám</t>
  </si>
  <si>
    <t>2172 x 1303 x 35</t>
  </si>
  <si>
    <t>FV panel Canadian Solar CS7L-595MB-AG 595Wp</t>
  </si>
  <si>
    <t>FV panel Canadian Solar CS7L-600MB-AG 600Wp</t>
  </si>
  <si>
    <t>2384x1303x35mm</t>
  </si>
  <si>
    <t>FV panel Canadian Solar CS7N-665MS SLV 665Wp</t>
  </si>
  <si>
    <t>Energetica</t>
  </si>
  <si>
    <t>1780 x 1042 x 36</t>
  </si>
  <si>
    <t>FV panel Energetica e.Classic M HC 370Wp FB</t>
  </si>
  <si>
    <t>FV panel Energetica e.Classic M HC 375Wp FB</t>
  </si>
  <si>
    <t>FV panel Energetica e.Classic M HC 385Wp BF</t>
  </si>
  <si>
    <t>EXE</t>
  </si>
  <si>
    <t>1722 x 1134 x 35</t>
  </si>
  <si>
    <t>FV panel EXE Solar A-HCM415/108 BF 415Wp</t>
  </si>
  <si>
    <t>1909 x 1134 x 35</t>
  </si>
  <si>
    <t>FV panel EXE Solar A-HCM460/120 BF 460Wp</t>
  </si>
  <si>
    <t>Solitek</t>
  </si>
  <si>
    <t>1770x1049x7,1</t>
  </si>
  <si>
    <t>FV panel Solitek SOLID Agro Bifacial B.72 290Wp</t>
  </si>
  <si>
    <t>PERC Bifacial</t>
  </si>
  <si>
    <t>1770 x 1049 x 7,1</t>
  </si>
  <si>
    <t>FV panel Solitek SOLID Bifacial B.60 360Wp</t>
  </si>
  <si>
    <t>FV panel Solitek SOLID Bifacial GG-F B.60 (AGC) 370Wp</t>
  </si>
  <si>
    <t>1733  x 1144 x 7,2</t>
  </si>
  <si>
    <t>FV panel Solitek SOLID Bifacial HC.108 435Wp</t>
  </si>
  <si>
    <t>SUNPOWER</t>
  </si>
  <si>
    <t>1690 x 1160 x 35</t>
  </si>
  <si>
    <t>FV panel SunPower SPR - P3 - 385Wp BLC E3 AC</t>
  </si>
  <si>
    <t xml:space="preserve"> MONO IBC*</t>
  </si>
  <si>
    <t xml:space="preserve">1690 x 1046 x 40 </t>
  </si>
  <si>
    <t>FV panel SunPower SPR MAX3 - 400Wp BLC</t>
  </si>
  <si>
    <t>FV panel SunPower SPR MAX3 - 400Wp COM</t>
  </si>
  <si>
    <t>1808 x 1086 x 30</t>
  </si>
  <si>
    <t>FV panel SunPower P6 410Wp BLC</t>
  </si>
  <si>
    <t>2066 x 998 x 40</t>
  </si>
  <si>
    <t>FV panel SunPower P3 420Wp COM</t>
  </si>
  <si>
    <t>1812 x 1046 x 40</t>
  </si>
  <si>
    <t>FV panel SunPower SPR MAX3 425Wp</t>
  </si>
  <si>
    <t>MONO IBC*</t>
  </si>
  <si>
    <t>1872 x 1032 x 40</t>
  </si>
  <si>
    <t>FV panel SunPower SPR - MAX6 - 425Wp E3 AC</t>
  </si>
  <si>
    <t>PERC MONO IBC*</t>
  </si>
  <si>
    <t>2047 x 1039 x 35</t>
  </si>
  <si>
    <t>FV panel SunPower MAX6 460Wp COM</t>
  </si>
  <si>
    <t>Bisol</t>
  </si>
  <si>
    <t>Orange</t>
  </si>
  <si>
    <t>1722x1134x30mm</t>
  </si>
  <si>
    <t>FV panel BISOL Spectrum BDO 280 Terracotta Orange 280Wp</t>
  </si>
  <si>
    <t>FV panel BISOL Spectrum BDO 305 Terracotta Orange 305Wp</t>
  </si>
  <si>
    <t>1770 x 1050 x 35</t>
  </si>
  <si>
    <t>FV panel BISOL Duplex BDO 375Wp FB</t>
  </si>
  <si>
    <t>2110 x 1050 x 40</t>
  </si>
  <si>
    <t>FV panel BISOL Duplex BBO 450Wp FB</t>
  </si>
  <si>
    <t>FV panel BISOL Duplex BBO 500Wp FB</t>
  </si>
  <si>
    <t xml:space="preserve">2087 x 1128 x 20 </t>
  </si>
  <si>
    <t>FV panel BISOL Laminate BBO 500Wp FB</t>
  </si>
  <si>
    <t>FV panel Bisol Supreme BDO 435W FB</t>
  </si>
  <si>
    <t>BAUER SOLAR</t>
  </si>
  <si>
    <t>FV panel BAUER SOLAR 400W 30mm rám</t>
  </si>
  <si>
    <t>FV panel BAUER SOLAR 405W 30mm rám</t>
  </si>
  <si>
    <t>1762x1134x30mm</t>
  </si>
  <si>
    <t>FV panel BAUER SOLAR BS-440-108M10HBB-GG 440WP</t>
  </si>
  <si>
    <t>FV panel BAUER SOLAR BS-450-108M10HBB-GG 450WP FB</t>
  </si>
  <si>
    <t>1908x1134x30mm</t>
  </si>
  <si>
    <t>FV panel BAUER SOLAR BS-120M10HBB-GG 470Wp</t>
  </si>
  <si>
    <t>2256 x 1133 x 35</t>
  </si>
  <si>
    <t>FV panel BAUER SOLAR BS-540-144M10HBB 540Wp</t>
  </si>
  <si>
    <t>2278x1134x35mm</t>
  </si>
  <si>
    <t>FV panel Bauer Solar BS-560-144M10HBB-GG 560Wp</t>
  </si>
  <si>
    <t>JA SOLAR</t>
  </si>
  <si>
    <t>2285x1134x35mm</t>
  </si>
  <si>
    <t>FV panel JA Solar JAM72D30 550Wp SLV</t>
  </si>
  <si>
    <t>1769x1052x35mm</t>
  </si>
  <si>
    <t>FV panel JA Solar JAM60S20 385/MR/1500V SLV</t>
  </si>
  <si>
    <t>DAH SOLAR</t>
  </si>
  <si>
    <t>1766x1132x32mm</t>
  </si>
  <si>
    <t>FV balkonovy SET DAH DHT-M56X10/FS(BB) 420Wx2 FB</t>
  </si>
  <si>
    <t>FV panel DAH DHN-54R18/DG(BW) 455Wp BF</t>
  </si>
  <si>
    <t>1903x1134x32mm</t>
  </si>
  <si>
    <t>FV panel DAH DHN-60X16/FS(BB) 485 FB</t>
  </si>
  <si>
    <t>FV panel DAH DHN-60R18-DG(BB) 500W FB bifacial</t>
  </si>
  <si>
    <t>Mono TOPCon</t>
  </si>
  <si>
    <t>1962x1134x28mm</t>
  </si>
  <si>
    <t xml:space="preserve">FV panel DAH DHN-54Z16/DG/FS (BB) 500W FB bifacial </t>
  </si>
  <si>
    <t>2279x1134x35mm</t>
  </si>
  <si>
    <t>FV panel DAH DHM-72X10-550Wp SLV</t>
  </si>
  <si>
    <t>FV panel DAH DHN-72X16/DG-590Wp SLV</t>
  </si>
  <si>
    <t>FV panel DAH DHN-54R20/DG(RR) ochre brown (Terracotta brown)  400Wp</t>
  </si>
  <si>
    <t>2279x1134x30mm</t>
  </si>
  <si>
    <t>FV panel DAH DHN-72x16/DG - 580</t>
  </si>
  <si>
    <t>Mono</t>
  </si>
  <si>
    <t>2384×1303×33 mm</t>
  </si>
  <si>
    <t>FV panel DAH DHN-66Y18/DG(BW) 710Wp SLV bifacial</t>
  </si>
  <si>
    <t>Jolywood</t>
  </si>
  <si>
    <t>2095 x 1039 x 30</t>
  </si>
  <si>
    <t>FV panel Jolywood Bifacial JW-HD144N 460W 30mm rám</t>
  </si>
  <si>
    <t>FV panel Jolywood Bifacial JW-HD144N 470W 30mm rám</t>
  </si>
  <si>
    <t>Trina</t>
  </si>
  <si>
    <t>FV panel Trina TSM NEG9RC.27 430WP clear black</t>
  </si>
  <si>
    <t>1762 x 1134 x 30 mm</t>
  </si>
  <si>
    <t>FV panel Trina TSM-NEG9R.28 440Wp BF</t>
  </si>
  <si>
    <t>1762 x 1134 x 30mm</t>
  </si>
  <si>
    <t>FV panel Trina TSM-NEG9R.28 445WP BF</t>
  </si>
  <si>
    <t>FV panel Trina TSM-NEG9R.28 450WP BF</t>
  </si>
  <si>
    <t>FV panel Trina TSM-NEG9R.28 455WP BF</t>
  </si>
  <si>
    <t>FV panel Trina TSM-NEG9R.28 460Wp BF</t>
  </si>
  <si>
    <t>FV panel Trina TSM-NEG18R.28 490Wp BF</t>
  </si>
  <si>
    <t>1961x1134x30mm</t>
  </si>
  <si>
    <t>FV panel Trina TSM-NEG18R.28 500Wp BF</t>
  </si>
  <si>
    <t>FV panel Trina TSM- NEG18RC.27 500Wp FB</t>
  </si>
  <si>
    <t>FV panel Trina TSM-NEG18R.28 505Wp BF</t>
  </si>
  <si>
    <t>FV panel Trina TSM-NEG18R.28 510Wp BF</t>
  </si>
  <si>
    <t>2382x1134x30mm</t>
  </si>
  <si>
    <t>FV panel Trina TSM NEG19RC.20 610Wp SLV</t>
  </si>
  <si>
    <t>FV panel Trina TSM NEG19RC.20 620Wp SLV</t>
  </si>
  <si>
    <t>2384x1303x33mm</t>
  </si>
  <si>
    <t>FV panel Trina TSM-NEG21C.20 675Wp SLV</t>
  </si>
  <si>
    <t>AIKO</t>
  </si>
  <si>
    <t>FV panel AIKO A445-MAH-54Db 445W FB</t>
  </si>
  <si>
    <t>1757x1134x30mm</t>
  </si>
  <si>
    <t>FV panel AIKO A470-MAH-54Mw 470W BF</t>
  </si>
  <si>
    <t>FV panel AIKO Neostar 2N A450-MAH-54Mw 450W SLV</t>
  </si>
  <si>
    <t>FV panel AIKO Neostar 2S A450-MAH-54Mb 450W FB 30mm</t>
  </si>
  <si>
    <t>FV panel AIKO Neostar 2S A450-MAH-54Mb 450W FB 30mm (962/cnt)</t>
  </si>
  <si>
    <t>1722"1134*30mm</t>
  </si>
  <si>
    <t>FV panel AIKO A450-MAH-54Mw 450W BF</t>
  </si>
  <si>
    <t>FV panel AIKO A460-MAH-54Mw 460W BF 30mm</t>
  </si>
  <si>
    <t>FV panel AIKO A470-MAH-54Mw 470W BF (936 pcs/cnt)</t>
  </si>
  <si>
    <t>FV panel AIKO A460-MAH-54Mw 475W BF 30mm</t>
  </si>
  <si>
    <t>1954x1134x30mm</t>
  </si>
  <si>
    <t>FV panel AIKO Neostar 2S A-MAH60Mb-500Wp FB</t>
  </si>
  <si>
    <t>FV panel AIKO Neostar 2S A-MAH60Mb-510Wp FB</t>
  </si>
  <si>
    <t>FV PANEL AIKO COMET 1N A600-MAH72Mw 600WP SLV</t>
  </si>
  <si>
    <t>FV panel AIKO A610-MAH-72Mw 610Wp SLV</t>
  </si>
  <si>
    <t>FV panel AIKO A610-MAH-72Mw 610Wp SLV 660pcs/ctn</t>
  </si>
  <si>
    <t>AIKO Stellar 1N+ AIKO-G-MCH72Dw 640W SLV</t>
  </si>
  <si>
    <t>FV panel AIKO Neostar 2P+A465-MAH54Dw</t>
  </si>
  <si>
    <t>FV panel AIKO Neostar 2P+A470-MAH54Dw</t>
  </si>
  <si>
    <t>FV panel AIKO Nebular A440-MAH54Tm 440Wp</t>
  </si>
  <si>
    <t>FV panel AIKO Neostar 2S A460-A-MAH54Mb</t>
  </si>
  <si>
    <t>FV panel AIKO Neostar 2S A460-A-MAH54Mb (962/cnt)</t>
  </si>
  <si>
    <t>FV panel AIKO Stellar 1N+ AIKO-G-MCH72Dw 640W SLV</t>
  </si>
  <si>
    <t>FV panel AIKO Stellar 1N+ AIKO-G-MCH72Dw 650W SLV</t>
  </si>
  <si>
    <t>FV panel AIKO Stellar 1N+ G650-MCH72Dw 650Wp SLV 720pcs/ctn (short cable)</t>
  </si>
  <si>
    <t>FV panel AIKO Stellar 1N+ G-MCH72Dw 645Wp SLV</t>
  </si>
  <si>
    <t>FV Panel AIKO Neostar 3S A-MCE54Db 480Wp FB</t>
  </si>
  <si>
    <t>FV Panel AIKO Neostar 3S A-MCE54Db 485Wp FB</t>
  </si>
  <si>
    <t>FV Panel AIKO Neostar 3S A-MCE54Mb 470Wp FB</t>
  </si>
  <si>
    <t>FV Panel AIKO Neostar 3S A-MCE54Mb 480Wp FB</t>
  </si>
  <si>
    <t>FV Panel AIKO Neostar 3P A-MCE54Mw 480Wp FB</t>
  </si>
  <si>
    <t>FV Panel AIKO Neostar 3P A-MCE54Mw 490Wp FB</t>
  </si>
  <si>
    <t>QN SOLAR</t>
  </si>
  <si>
    <t>FV panel Qnsolar QNM182-HS54  SLV 410WP 30mm</t>
  </si>
  <si>
    <t>1908x1134x35mm</t>
  </si>
  <si>
    <t>FV panel Qnsolar QNN182-HS470-60 BF 470 Wp 35mm</t>
  </si>
  <si>
    <t>Growatt</t>
  </si>
  <si>
    <t>FV panel Growatt portable 200W</t>
  </si>
  <si>
    <t>SOLSOL</t>
  </si>
  <si>
    <t>Přenosný panel</t>
  </si>
  <si>
    <t>PV-Panel SOLSOL LL-YT100W mobilni panel</t>
  </si>
  <si>
    <t>LEAPTON</t>
  </si>
  <si>
    <t>FV panel Leapton LP182*199 M66 NB 580Wp</t>
  </si>
  <si>
    <t/>
  </si>
  <si>
    <t>AEG inverter AS-ICH02-8000-2/HV</t>
  </si>
  <si>
    <t>AEG inverter AS-ICH02-10000-2/HV</t>
  </si>
  <si>
    <t>AEG SET inverter AS-ICH02-10000-2/HV + AEG AS-BBH1-10000/HV V2</t>
  </si>
  <si>
    <t>AEG AS-BBH1-10000/HV</t>
  </si>
  <si>
    <t>AEG AS-BBH1-10000/HV V2</t>
  </si>
  <si>
    <t>AEG AS-BBH1-15000/HV</t>
  </si>
  <si>
    <t>AEG AS-BAC1-4/HV pararel box</t>
  </si>
  <si>
    <t>AEG WIFI STICK</t>
  </si>
  <si>
    <t>Soluna HV Parallel Box</t>
  </si>
  <si>
    <t>Soluna WIFI STICK</t>
  </si>
  <si>
    <t>Argos</t>
  </si>
  <si>
    <t>Solární kabel H1Z2Z2-K ČERNÝ 1x6.0mm2</t>
  </si>
  <si>
    <t>Solární kabel H1Z2Z2-K ČERVENÝ  1x6.0mm2</t>
  </si>
  <si>
    <t>A-Z Traders</t>
  </si>
  <si>
    <t>R-FVE-G1 T1+T2</t>
  </si>
  <si>
    <t>R-FVE-G2 T1+T2</t>
  </si>
  <si>
    <t>R-FVE-A40-1 s AC svodičem T1+T2</t>
  </si>
  <si>
    <t>R-FVE-A40-1 bez AC Svodiče T1+T2</t>
  </si>
  <si>
    <t>R-FVE-A40-2</t>
  </si>
  <si>
    <t>BOX T1+T2</t>
  </si>
  <si>
    <t>A-Z Rozváděč DC1, T1 do 500V</t>
  </si>
  <si>
    <t>AZTrouter SMART 3F</t>
  </si>
  <si>
    <t>A-Z WATER INVERTER</t>
  </si>
  <si>
    <t>EcoFlow</t>
  </si>
  <si>
    <t>EcoFlow PowerOcean-Battery 5kWh</t>
  </si>
  <si>
    <t>EcoFlow PowerOcean Base&amp;Junction Box</t>
  </si>
  <si>
    <t>EcoFlow PowerOcean Battery Base</t>
  </si>
  <si>
    <t>Base</t>
  </si>
  <si>
    <t>EcoFlow PowerOcean DC Fit Converter</t>
  </si>
  <si>
    <t>EcoFLow SET PowerOcean DC Fit 10kWh Kit</t>
  </si>
  <si>
    <t>PowerOcean DC Fit 10kWh Kit</t>
  </si>
  <si>
    <t>Phoenix Contact</t>
  </si>
  <si>
    <t>DC BOX PHOENIX SOL-SC-1ST-0-DC-1MPPT</t>
  </si>
  <si>
    <t>DC BOX PHOENIX SOL-SC-3ST-0-DC-1MPPT</t>
  </si>
  <si>
    <t>Staubli</t>
  </si>
  <si>
    <t>Konektory MC4 32.0017P0001-UR</t>
  </si>
  <si>
    <t>Konektory MC4 32.0016P0001-UR</t>
  </si>
  <si>
    <t>Goodwe</t>
  </si>
  <si>
    <t>GoodWe GW8K-ET</t>
  </si>
  <si>
    <t>GoodWe GW10K-ET</t>
  </si>
  <si>
    <t>GoodWe GW10KN-ET</t>
  </si>
  <si>
    <t>GoodWe GW15K-ET</t>
  </si>
  <si>
    <t>GoodWe SET GoodWe GW10KN-ET + AEG AS-BBH1-10000/HV V2</t>
  </si>
  <si>
    <t>GoodWe SET GoodWe GW10KN-ET + AEG AS-BBH1-10000/HV</t>
  </si>
  <si>
    <t>GoodWe Smart Meter GM3000</t>
  </si>
  <si>
    <t>Goodwe Data Logging Stick Wifi/Lan</t>
  </si>
  <si>
    <t>Goodwe Data Logging Stick Wifi/Lan/BT</t>
  </si>
  <si>
    <t>Growatt microinverter NEO 800M-X (WIFI)</t>
  </si>
  <si>
    <t>Growattt SET NEO 800M-X + Power cord 5m + Growatt Noah 2000</t>
  </si>
  <si>
    <t>Growatt MIC2000TL-X</t>
  </si>
  <si>
    <t>Growatt MIC2500TL-X</t>
  </si>
  <si>
    <t>Growatt MIN2500TL-X</t>
  </si>
  <si>
    <t>Growatt MIC3300TL-X</t>
  </si>
  <si>
    <t>Growatt MIN3600TL-XE</t>
  </si>
  <si>
    <t>Growatt MIN4200TL-XH</t>
  </si>
  <si>
    <t>Growattt MIN6000 TL-XH</t>
  </si>
  <si>
    <t>Growattt SET MIN6000 TL-XH 7,5 kWh battery</t>
  </si>
  <si>
    <t>Growatt MOD5000TL3-X</t>
  </si>
  <si>
    <t>Growatt MOD8000TL3-X</t>
  </si>
  <si>
    <t>Growatt MOD 10KTL3-XH</t>
  </si>
  <si>
    <t>Growatt MOD15KTL3-X</t>
  </si>
  <si>
    <t>Growatt MID20KTL3-X</t>
  </si>
  <si>
    <t>Growatt MID25KTL3-X1</t>
  </si>
  <si>
    <t>Growatt MID 30KTL3-X</t>
  </si>
  <si>
    <t>Growatt MID36KTL3-X</t>
  </si>
  <si>
    <t>Growatt MID50KTL3-X2</t>
  </si>
  <si>
    <t>Growatt MAX 80 KTL3 LV</t>
  </si>
  <si>
    <t>Growatt MAX 80 KTL3 LV / 10 years warranty</t>
  </si>
  <si>
    <t>Growatt MAX 100 KTL3-X LV</t>
  </si>
  <si>
    <t>Growatt MAX 100 KTL3-X LV / 10 years warranty</t>
  </si>
  <si>
    <t>Growatt MAX 110 KTL3-X LV</t>
  </si>
  <si>
    <t>Growatt MAX 120 KTL3-X LV</t>
  </si>
  <si>
    <t>Growatt MAX 125 KTL3-X LV</t>
  </si>
  <si>
    <t>Growatt SPF3500ES</t>
  </si>
  <si>
    <t>Growatt SPF6000ES PLUS (WIFI)</t>
  </si>
  <si>
    <t>Growatt SPE 6000 TLHVM-G2</t>
  </si>
  <si>
    <t>Growatt Hope 5.0L-B1</t>
  </si>
  <si>
    <t>Growatt HOPE5.0L-B1-Kit</t>
  </si>
  <si>
    <t>Growatt AXE 5.0L C1 battery</t>
  </si>
  <si>
    <t>Growatt AXE 5.0L Battery Cable+Base</t>
  </si>
  <si>
    <t>Growatt SPH3600TL BL-UP</t>
  </si>
  <si>
    <t>Growatt SPH5000TL3 BH-UP</t>
  </si>
  <si>
    <t>Growatt SPH8000TL3 BH-UP</t>
  </si>
  <si>
    <t>Growatt SPH10000TL3 BH-UP</t>
  </si>
  <si>
    <t>Growatt ARK 2.5H-A1</t>
  </si>
  <si>
    <t>Growatt ARK 2.5H-A2</t>
  </si>
  <si>
    <t>Growatt ARK 2.5H-A1 Cable</t>
  </si>
  <si>
    <t>Growatt XH ARK 2.5H-A1 Cable</t>
  </si>
  <si>
    <t>BMS</t>
  </si>
  <si>
    <t>Growatt ARK 2.5H-A1 BMS (HVC60050-A1)</t>
  </si>
  <si>
    <t>Growatt ARK 2.5H-A2 BMS (HVC60050-C2) + ARK cable</t>
  </si>
  <si>
    <t>Growatt ARK 2.5H-A1 Base</t>
  </si>
  <si>
    <t>Growatt ARK 2.5H-A1 Series Cable</t>
  </si>
  <si>
    <t>Growatt ARK Battery Wall Bracket</t>
  </si>
  <si>
    <t>Growatt APX Battery Wall Bracket</t>
  </si>
  <si>
    <t>Growatt BDC 95045-A1</t>
  </si>
  <si>
    <t>Growatt GBLI6532 6.5H</t>
  </si>
  <si>
    <t>Growatt GBLI6532 Cable</t>
  </si>
  <si>
    <t>Growatt GBLI6532 Paraller cable</t>
  </si>
  <si>
    <t>Growatt SET SPH3600TL BL-UP 6,5kWh battery</t>
  </si>
  <si>
    <t>Growatt SET SPH 5000TL3 BH-UP, 7,5kWh battery</t>
  </si>
  <si>
    <t>Growatt SET SPH 8000TL3 BH-UP, 7,5kWh battery</t>
  </si>
  <si>
    <t>Growatt SET SPH 10000TL3 BH-UP, 10kWh battery</t>
  </si>
  <si>
    <t>Growatt SET SPH 10000TL3 BH-UP, 10kWh battery, rozvaděč R-FVE-A40-1</t>
  </si>
  <si>
    <t>Growatt MOD10KTL3-XH(BP)</t>
  </si>
  <si>
    <t>Hybrid</t>
  </si>
  <si>
    <t>Growatt SET MOD 10KTL3 XH BP, 10kWh battery</t>
  </si>
  <si>
    <t>Growatt SET MOD 10KTL3 XH BP, 10kWh battery, SYN box</t>
  </si>
  <si>
    <t>Growatt SET MOD 10KTL3 XH BP, 15kWh battery</t>
  </si>
  <si>
    <t>Growatt SET MOD 10KTL3 XH BP, 20kWh battery</t>
  </si>
  <si>
    <t>Growatt SET MOD 10KTL3 XH BP, 25kWh battery</t>
  </si>
  <si>
    <t>Growatt SET MOD 10KTL3 XH BP, 30kWh battery</t>
  </si>
  <si>
    <t>Growatt MID 20KTL3-XH</t>
  </si>
  <si>
    <t>Growatt MID 25KTL3-XH</t>
  </si>
  <si>
    <t>Growatt MID 30KTL3-XH</t>
  </si>
  <si>
    <t>Growatt SET MID 15KTL3 XH, 15kWh battery</t>
  </si>
  <si>
    <t>Growatt SET MID 20KTL3 XH, 20kWh battery</t>
  </si>
  <si>
    <t>Growatt SET MID 25KTL3 XH, 25kWh battery</t>
  </si>
  <si>
    <t>Growatt SET MID 30KTL3 XH, 30kWh battery</t>
  </si>
  <si>
    <t>Growatt SET MID 25KTL3 XH, 50kWh</t>
  </si>
  <si>
    <t>Growatt SET MID 2x 25KTL3 XH, 100kWh</t>
  </si>
  <si>
    <t>Growatt APX 5.0P-B1 battery</t>
  </si>
  <si>
    <t>Growatt APX 5.0P BMS (98034-P2)</t>
  </si>
  <si>
    <t>Growatt APX 5.0P BMS (98034-P2) with BASE</t>
  </si>
  <si>
    <t>Growatt APX 5.0P BMS (98020-P1)</t>
  </si>
  <si>
    <t>Growatt APX 5.0P Battery Base</t>
  </si>
  <si>
    <t>Growatt APX 5.0P Paraller cable</t>
  </si>
  <si>
    <t>Growatt APX Cascading Communication Cable</t>
  </si>
  <si>
    <t>Growatt APX14.3P-B1 Battery cable / Extended 4,5m</t>
  </si>
  <si>
    <t>Growatt SYN-100-XH-30</t>
  </si>
  <si>
    <t>Growatt WIT 30K-XHU</t>
  </si>
  <si>
    <t>Growatt WIT 40K-XHU</t>
  </si>
  <si>
    <t>Growatt WIT 50K-XHU</t>
  </si>
  <si>
    <t>Growatt WIT 50K-HU</t>
  </si>
  <si>
    <t>Growatt WIT 75K-HU</t>
  </si>
  <si>
    <t>Growatt WIT 100K-HU</t>
  </si>
  <si>
    <t>Growatt SET WIT 30K-XHU, 60kWh battery</t>
  </si>
  <si>
    <t>Growatt SET WIT 40K-XHU, 80kWh battery</t>
  </si>
  <si>
    <t>Growatt SET WIT 50K-XHU, 100kWh battery</t>
  </si>
  <si>
    <t>Growatt SET WIT 50K-HU, 71,7kWh battery</t>
  </si>
  <si>
    <t>Growatt SET WIT 50K-HU, 100,3kWh battery</t>
  </si>
  <si>
    <t>Growatt SET WIT 75K-HU, 71,7kWh battery</t>
  </si>
  <si>
    <t>Growatt SET WIT 100K-HU, 128,7kWh battery</t>
  </si>
  <si>
    <t>Growatt APX 14.3P-B1</t>
  </si>
  <si>
    <t>Growatt APX 14.3P BMS (HVC100140-C1) 129-200kWh</t>
  </si>
  <si>
    <t>Growatt APX 14.3P BMS (100083-P1-EU) 71-114kWh</t>
  </si>
  <si>
    <t>Growatt APX14.3P-B1 Battery cable</t>
  </si>
  <si>
    <t>Growatt APX 14.3P-B1 Battery Base</t>
  </si>
  <si>
    <t>Growatt APX14.3P-B1 Series cable</t>
  </si>
  <si>
    <t>Growatt AXE 5.0H-E1 EU</t>
  </si>
  <si>
    <t>Growatt AXE 1000100-C1 EU BMS</t>
  </si>
  <si>
    <t>Growatt AXE 60.0H-1HT-S1 outdoor cabinet</t>
  </si>
  <si>
    <t>Growatt WIT-XHU Battery Terminal Junction Box</t>
  </si>
  <si>
    <t>Growatt AXE 40H-E1 EU RACK</t>
  </si>
  <si>
    <t>Growatt AXE 60H-E1 EU RACK</t>
  </si>
  <si>
    <t>Growatt SEM -E (Smart Energy Manager) 50kW</t>
  </si>
  <si>
    <t>Growatt SEM (Smart Energy Manager) 100kW</t>
  </si>
  <si>
    <t>Growatt SEM -E (Smart Energy Manager) 100kW</t>
  </si>
  <si>
    <t>Growatt SEM (Smart Energy Manager) 300kW</t>
  </si>
  <si>
    <t>Growatt SEM-XA-RM-EU new version</t>
  </si>
  <si>
    <t>Growatt SET SEM-X 100kW, pouze monitoring</t>
  </si>
  <si>
    <t>ShineMaster-X, TPM-CT-G(250A) (100KW)</t>
  </si>
  <si>
    <t>Growatt SET SEM-X 100kW, paralerní zapojení</t>
  </si>
  <si>
    <t>ShineMaster-X, Growatt TPM-CT-E-EU (250/5A) (100KW)</t>
  </si>
  <si>
    <t>Growatt SET SEM-X 100kW, paralerní zapojení, SEM-X box verze</t>
  </si>
  <si>
    <t>SEM-XA-RM-EU, Growatt TPM-CT-E-EU (250/5A) (100KW)</t>
  </si>
  <si>
    <t>Growatt SET SEM-X 300kW</t>
  </si>
  <si>
    <t>SEM-XA-RM-EU, ACREL600A/5A CT 3-in-1 (300KW)</t>
  </si>
  <si>
    <t>Growatt SET SEM-X 600kW</t>
  </si>
  <si>
    <t>SEM-XA-RM-EU, ACREL1200A/5A CT 3-in-1 (600KW)</t>
  </si>
  <si>
    <t>Growatt SET SEM-X 1MW</t>
  </si>
  <si>
    <t>Growatt THOR 07AS-P-V1</t>
  </si>
  <si>
    <t>Growatt THOR 11AS-P-V1</t>
  </si>
  <si>
    <t>Growatt THOR 11AS-S</t>
  </si>
  <si>
    <t>Growatt THOR 11AS-P</t>
  </si>
  <si>
    <t>Growatt THOR 22AS-P</t>
  </si>
  <si>
    <t>Growatt THOR 22AS-P-V1</t>
  </si>
  <si>
    <t>Growatt THOR 40DS-P (Wifi)</t>
  </si>
  <si>
    <t>Growatt RFID Card</t>
  </si>
  <si>
    <t>FV panel Growatt portable 100W</t>
  </si>
  <si>
    <t>Growatt INFINITY 2000 PRO</t>
  </si>
  <si>
    <t>Growatt Noah 2000</t>
  </si>
  <si>
    <t>Growatt NEXA 2000</t>
  </si>
  <si>
    <t>Growatt Groboost</t>
  </si>
  <si>
    <t>Groboost</t>
  </si>
  <si>
    <t>Growatt Shinemaster</t>
  </si>
  <si>
    <t>Growatt ShineMaster-X</t>
  </si>
  <si>
    <t>Growatt Shine Link-X</t>
  </si>
  <si>
    <t>Shine Link-X</t>
  </si>
  <si>
    <t>Growatt Shine Wifi-X</t>
  </si>
  <si>
    <t>Growatt Shine Wifi-F</t>
  </si>
  <si>
    <t>Growatt USB-Wifi</t>
  </si>
  <si>
    <t>Growatt Shine Lan-X</t>
  </si>
  <si>
    <t>Growatt Shine4G-X</t>
  </si>
  <si>
    <t>Growatt ShineWiLan-X2</t>
  </si>
  <si>
    <t>Growatt SET Groboost + ShineLinkX</t>
  </si>
  <si>
    <t>Growatt AC MOUNT POLE</t>
  </si>
  <si>
    <t>Growatt power cord for NEO (EU 5m)</t>
  </si>
  <si>
    <t>Growatt SPM-E</t>
  </si>
  <si>
    <t>Growatt SPM-C</t>
  </si>
  <si>
    <t>Growatt TPM-C Three Phase Meter CHNT</t>
  </si>
  <si>
    <t>Growatt TPM-E Three Phase Meter ETN</t>
  </si>
  <si>
    <t>Growatt SDM 630</t>
  </si>
  <si>
    <t>Growatt SPM-CT-E</t>
  </si>
  <si>
    <t>Growatt TPM-CT-E(100A)</t>
  </si>
  <si>
    <t>Growatt TPM-CT-E(250A)</t>
  </si>
  <si>
    <t>Growatt TPM-CT-G(250A) (100KW)</t>
  </si>
  <si>
    <t>Growatt TPM-CT-E-EU (250/5A)</t>
  </si>
  <si>
    <t>Growatt TPM-CT-E-EU (600/5A)</t>
  </si>
  <si>
    <t>Growatt ACREL250A/5A CT 3-in-1 (100KW)</t>
  </si>
  <si>
    <t>Growatt ACREL600A/5A CT 3-in-1 (300KW)</t>
  </si>
  <si>
    <t>Growatt ACREL1200A/5A CT 3-in-1 (600KW)</t>
  </si>
  <si>
    <t>Growatt ACREL 2000A/5A CT 3-in-1 (1MW)</t>
  </si>
  <si>
    <t>Tigo</t>
  </si>
  <si>
    <t>Tigo TS4-A-O (700W/15A,MC4)</t>
  </si>
  <si>
    <t>Tigo TS4-A-O (700W/20A Isc, MC4)</t>
  </si>
  <si>
    <t>Tigo TS4-A-S (700W/20A, Isc, MC4)</t>
  </si>
  <si>
    <t>Tigo TS4-A-F (700W/20A (Isc), MC4)</t>
  </si>
  <si>
    <t>Tigo TS4-A-2F (1000W/20A Isc, MC4)</t>
  </si>
  <si>
    <t>Tigo TS4-A-2F (1400W/25A(Isc),MC4)</t>
  </si>
  <si>
    <t>Tigo TS4-X-O (800W/ 25A (Isc), MC4)</t>
  </si>
  <si>
    <t>Tigo CCA Kit + napájecí zdroj</t>
  </si>
  <si>
    <t>Tigo Access Point (TAP)</t>
  </si>
  <si>
    <t>Tigo RSS-transmitter</t>
  </si>
  <si>
    <t>Tigo RSS-transmitter, PS, outdoor kit</t>
  </si>
  <si>
    <t>Tigo RSS Signal Detector</t>
  </si>
  <si>
    <t>SolarEdge</t>
  </si>
  <si>
    <t>FV inverter SolarEdge SE10K-RW0TEBEN4</t>
  </si>
  <si>
    <t>FV inverter SolarEdge SE10K-RWB48BFN4 - Home Hub Inverter</t>
  </si>
  <si>
    <t>FV inverter SolarEdge SE12.5-RW0T0BNN4</t>
  </si>
  <si>
    <t>FV inverter SolarEdge SE16K - RW0T0BNN4</t>
  </si>
  <si>
    <t>FV inverter SolarEdge SE17K - RW0T0BNN4</t>
  </si>
  <si>
    <t>FV inverter SolarEdge - SE20K_RW00IBNM4</t>
  </si>
  <si>
    <t>FV inverter SolarEdge SE25K-RW00IBNM4</t>
  </si>
  <si>
    <t>FV inverter SolarEdge SE30K-RW00IBNM4</t>
  </si>
  <si>
    <t>FV inverter SolarEdge SE33.3K-RW00IBNM4</t>
  </si>
  <si>
    <t>FV inverter SolarEdge SE50K-RW00IBNM4</t>
  </si>
  <si>
    <t>FV inverter SolarEdge SE50K-RW00IBPQ4 - DC switch</t>
  </si>
  <si>
    <t>FV inverter SolarEdge SE66.6K-RW00IBNM4</t>
  </si>
  <si>
    <t>FV inverter SolarEdge SE90K-RW00IBNM4</t>
  </si>
  <si>
    <t>FV inverter SolarEdge SE100K-RW00IBNM4</t>
  </si>
  <si>
    <t>FV inverter SolarEdge SE100K-RW00IBNQ4 - DC switch</t>
  </si>
  <si>
    <t>FV inverter SolarEdge SECONDARY UNIVERSAL - SESUK_RW00INNN4</t>
  </si>
  <si>
    <t>FV inverter SolarEdge SECONDARY UNIVERSAL - SESUK_RWROINNN4</t>
  </si>
  <si>
    <t>Solaredge CSS – OD battery inverter PCS050-RW-400V-A01-01</t>
  </si>
  <si>
    <t>SolarEdge SET Home Hub Inverter SE10K-RWB48BFN4, 9,2kWh</t>
  </si>
  <si>
    <t>SolarEdge SET Home Hub Inverter SE10K-RWB48BFN4, 13,8kWh</t>
  </si>
  <si>
    <t>SolarEdge SET Home Hub Inverter SE10K-RWB48BFN4, 18,4kWh</t>
  </si>
  <si>
    <t>Solaredge SET CSS – OD battery / inverter / acs</t>
  </si>
  <si>
    <t>SolarEdge SET SE50K-RW00IBNM4 + 2x SESUK_RW00INNN4</t>
  </si>
  <si>
    <t>SolarEdge SET SE66.6K-RW00IBNM4 + 2x SESUK_RW00INNN4</t>
  </si>
  <si>
    <t>SolarEdge SET SE90K-RW00IBNM4 + 3x SESUK_RW00INNN4</t>
  </si>
  <si>
    <t>SolarEdge SET SE100K-RW00IBNM4 + 3x SESUK_RW00INNN4</t>
  </si>
  <si>
    <t>SolarEdge Home Battery 48V BAT-05K48M0B-02</t>
  </si>
  <si>
    <t>Solaredge CSS – OD battery cabinet CSS-OU-O1-20-CA-B01-01</t>
  </si>
  <si>
    <t>Solaredge Top Cover Kit for Home Battery 48V IAC-RBAT-5KMTOP-01</t>
  </si>
  <si>
    <t>SolarEdge cable set battery to battery IAC-RBAT-5KCBAT-01</t>
  </si>
  <si>
    <t>SolarEdge cable set battery to inverter IAC-RBAT-5KCINV-01</t>
  </si>
  <si>
    <t>SolarEdge cable set tower to tower IAC-RBAT-5KCTOW-01</t>
  </si>
  <si>
    <t>SolarEdge 10x spare connector kit for “Battery to Inverter" connection IAC-RBAT-5KCNCT-01</t>
  </si>
  <si>
    <t>SolarEdge 10x spare connector kit for “Tower to Tower" connection IAC-RBAT-5KCNCT-02</t>
  </si>
  <si>
    <t>SolarEdge floor stand IAC-RBAT-5KFSTD-01</t>
  </si>
  <si>
    <t>SolarEdge Home Backup Interface BI-NEUNU-3P-01</t>
  </si>
  <si>
    <t>SolarEdge ONE Controller ONE-CLC1-RWWB0-A for CSS system</t>
  </si>
  <si>
    <t>SolarEdge CSS-O1-C-B01-01</t>
  </si>
  <si>
    <t>SolarEdge Home Hot Water Controller SMRT-HOT-WTR-30-S2</t>
  </si>
  <si>
    <t>SolarEdge Home Load Controller SEM-DCS-R08-00</t>
  </si>
  <si>
    <t>SolarEdge Home Smart Switch SEM-SWT-R16-00</t>
  </si>
  <si>
    <t>Smart Home Hot Water Controller Temperature Sensor HOTWTR-SENS-RW-S1</t>
  </si>
  <si>
    <t>SolarEdge Home Inline Meter MTR-240-3PC1-D-A-MW</t>
  </si>
  <si>
    <t>SolarEdge Home EV Charger SE-EVK22C00-01</t>
  </si>
  <si>
    <t>optimizer SolarEdge P401I-5RM4MRM</t>
  </si>
  <si>
    <t>optimizer SolarEdge S440-1GM4MRM</t>
  </si>
  <si>
    <t>optimizer SolarEdge S500-1GM4MRM</t>
  </si>
  <si>
    <t>optimizer SolarEdge P605-4RM4MBN</t>
  </si>
  <si>
    <t>optimizer SolarEdge P750-4RMLMBN</t>
  </si>
  <si>
    <t>optimizer SolarEdge P850-4RM4MBY</t>
  </si>
  <si>
    <t>optimizer SolarEdge P950-4RM4MBY</t>
  </si>
  <si>
    <t>optimizer SolarEdge P1100-4RM4MBT</t>
  </si>
  <si>
    <t>optimizer SolarEdge S1000-1GM4MBT</t>
  </si>
  <si>
    <t>optimizer SolarEdge S1000-1GMXMBT</t>
  </si>
  <si>
    <t>optimizer SolarEdge S1200-1GM4MBV</t>
  </si>
  <si>
    <t>optimizer SolarEdge S1400-1GM4MBWD</t>
  </si>
  <si>
    <t>optimizer SolarEdge S1500-1GM4MBWD</t>
  </si>
  <si>
    <t>SolarEdge 1/3PH Star 230/400V, DINRail MB Energy MTR, RW</t>
  </si>
  <si>
    <t>SolarEdge Current Transformer CTB-4x4-2000</t>
  </si>
  <si>
    <t>SolarEdge Current Transformer CTB-4X4.5-3000</t>
  </si>
  <si>
    <t>Solaredge Split-Core Current Transformers 100A, 50/60Hz, 1%, Twist SECT-SPL-100A-A</t>
  </si>
  <si>
    <t>Solaredge 250A Split-Core Current Transformer, for 50Hz</t>
  </si>
  <si>
    <t>Solaredge Split-Core Current Transformers ,for 1000A</t>
  </si>
  <si>
    <t>SolarEdge Control and Communication Gateway SE1000-CCG-G-S1</t>
  </si>
  <si>
    <t>SolarEdge Ambient temperature sensor SE1000-SENTAMB-S2S2</t>
  </si>
  <si>
    <t>SolarEdge Irradiance sensor SE1000-SENIRR-S1 0-1.4V</t>
  </si>
  <si>
    <t>Solax</t>
  </si>
  <si>
    <t>Solax G4 X3-Hybrid-10.0-D, CT</t>
  </si>
  <si>
    <t>Solax G4 X3-Hybrid-10.0-D, Wifi 3.0, CT</t>
  </si>
  <si>
    <t>Solax G4 X3-Hybrid-15.0-D, Wifi 3.0, CT</t>
  </si>
  <si>
    <t>Solax X3 ULT-20K, CT,  Wifi+LAN</t>
  </si>
  <si>
    <t>Solax X3 ULT-25K, CT, WiFi+LAN</t>
  </si>
  <si>
    <t>Solax X3 ULT-25K, AFCI, CT, WiFi+LAN</t>
  </si>
  <si>
    <t>Solax X3-ULT-30K, AFCI, CT, WiFi+LAN</t>
  </si>
  <si>
    <t>Solax Master T-BAT H 5.8 V2</t>
  </si>
  <si>
    <t>Solax Battery Slave 5,8 HV11550 V2</t>
  </si>
  <si>
    <t>Solax Battery SET Master T-BAT H 5.8 V2 + Slave 5,8 HV11550 V2</t>
  </si>
  <si>
    <t xml:space="preserve">Solax T-BAT SYS-HV-S3.6 </t>
  </si>
  <si>
    <t>Solax TBMS-MCS0800E (BMS)</t>
  </si>
  <si>
    <t>Solax T-BAT-SYS-HV Series Box</t>
  </si>
  <si>
    <t>Solax X3 AELIO-50K</t>
  </si>
  <si>
    <t>Solax Triple TBMS-S51</t>
  </si>
  <si>
    <t>Solax Triple T-BAT-HS51 Series Box</t>
  </si>
  <si>
    <t>Solax Triple T-BAT- HS51</t>
  </si>
  <si>
    <t>Wallbox Solax X3-EVC-11k (PXH) 3 phase, výkon 11kW, 6m kabel, 16 A, WIFI</t>
  </si>
  <si>
    <t>Wallbox Solax X3-EVC22K (PXH) 3 phase, výkon 22kW, 6m kabel, 32A, WIFI</t>
  </si>
  <si>
    <t>meter Solax Chint 3 Phase meter bidirectional</t>
  </si>
  <si>
    <t>meter Solax 3Ph Meter M3-40 incl. 100A/40mA</t>
  </si>
  <si>
    <t>meter Solax 3Ph Meter M3-40, without 100A/40mA</t>
  </si>
  <si>
    <t>Solax M3-40 CT-Set 3x 600/40mA</t>
  </si>
  <si>
    <t>Solax X3-EPS PBOX-60kW-G2</t>
  </si>
  <si>
    <t>Solax X3-EPS PBOX-150kW-G2</t>
  </si>
  <si>
    <t>Solax BMS-Parallel Box II V2</t>
  </si>
  <si>
    <t>Solax Pocket WIFI 3.0</t>
  </si>
  <si>
    <t>Solax Pocket WIFI-LAN 3.0</t>
  </si>
  <si>
    <t>SOLAX SET G4 X3-Hybrid-10.0-D, 11,6 kWh</t>
  </si>
  <si>
    <t>SOLAX SET G4 X3-Hybrid-10.0-D, 11,6 kWh ALFRED</t>
  </si>
  <si>
    <t>SOLAX SET X3 ULT-25K + Triple S36, 100,3Kwh</t>
  </si>
  <si>
    <t>2x Solax X3 ULT-25K, CT, WiFi+LAN, 28x Solax T-BAT SYS-HV-S3.6, 4x Solax TBMS-MCS0800E (BMS)</t>
  </si>
  <si>
    <t>SOLAX SET X3 AELIO-50K + Triple HS51, 102kWh</t>
  </si>
  <si>
    <t>Solsol</t>
  </si>
  <si>
    <t>Alfred BOX</t>
  </si>
  <si>
    <t>Alfred BOX  / 5pcs</t>
  </si>
  <si>
    <t>ALFRED Heat</t>
  </si>
  <si>
    <t>ALFRED Heat, multipack 3ks</t>
  </si>
  <si>
    <t>Alfred BOX  / 10pcs</t>
  </si>
  <si>
    <t>Alfred BOX  / 25pcs</t>
  </si>
  <si>
    <t>Solinteg</t>
  </si>
  <si>
    <t>Solinteg M2HS-5K</t>
  </si>
  <si>
    <t>Solinteg MHT-10-25</t>
  </si>
  <si>
    <t>Solinteg MHT-12-25</t>
  </si>
  <si>
    <t>Solinteg M2HT-50-150</t>
  </si>
  <si>
    <t>Solinteg EBA B5K1 5kWh</t>
  </si>
  <si>
    <t>Solinteg E2BR-B16K 16KWh</t>
  </si>
  <si>
    <t>Solinteg E2BR-C16K BMS</t>
  </si>
  <si>
    <t>Solinteg Rack(64/80/96/112Kwh)</t>
  </si>
  <si>
    <t>Solinteg Battery Adapter for B5K1</t>
  </si>
  <si>
    <t>Solinteg Base for EBA B5K1</t>
  </si>
  <si>
    <t>Solinteg SET MHT-10, 10kWh battery</t>
  </si>
  <si>
    <t>Solinteg E2BR-S96K-C</t>
  </si>
  <si>
    <t>Solinteg E2BR-S112-C</t>
  </si>
  <si>
    <t>Solinteg SET Outdoor ET M2HT-50, 112,5kWh battery</t>
  </si>
  <si>
    <t>Solinteg SET Indoor ET M2HT-50, 112,5kWh battery</t>
  </si>
  <si>
    <t>Sungrow</t>
  </si>
  <si>
    <t>Sungrow SG33CX-P2 V12</t>
  </si>
  <si>
    <t>Sungrow SG50CX-P2 V12</t>
  </si>
  <si>
    <t>Sungrow SG125CX-P2 V113</t>
  </si>
  <si>
    <t>Sungrow SG125CX-P2 V21</t>
  </si>
  <si>
    <t>Sungrow SG350HX</t>
  </si>
  <si>
    <t>Sungrow inverter SH10T CZ</t>
  </si>
  <si>
    <t>Sungrow inverter SH15T</t>
  </si>
  <si>
    <t>Sungrow inverter SH20T</t>
  </si>
  <si>
    <t>Sungrow inverter SH25T</t>
  </si>
  <si>
    <t>Sungrow PowerStack ST225kWh-110kW-2h</t>
  </si>
  <si>
    <t>Sungrow EMS300CP_ST225CS-2H_V1326_S</t>
  </si>
  <si>
    <t>Sungrow SBH Battery Module(IEC)_SMR050</t>
  </si>
  <si>
    <t>Sungrow SBH Accessory</t>
  </si>
  <si>
    <t>Sungrow I Home Manager</t>
  </si>
  <si>
    <t>Sungrow WiNet-S2 V11</t>
  </si>
  <si>
    <t>Sungrow Y-Connector</t>
  </si>
  <si>
    <t>Sungrow AC011E-01 EV Charger 11KW EU 3phase Hybrid Charging</t>
  </si>
  <si>
    <t>Sungrow 22kW AC Charger EU Version cable with MID</t>
  </si>
  <si>
    <t>AKCE Sungrow SET SH10T + SBH100</t>
  </si>
  <si>
    <t>Sungrow SET 2x SH25T + SBH 100kWh</t>
  </si>
  <si>
    <t>Sungrow SET 1x SH25T + SBH 50kWh</t>
  </si>
  <si>
    <t>Sungrow SET PowerStack ST225kWh-110kW-2h</t>
  </si>
  <si>
    <t>Sungrow SET PowerStack ST225kWh-110kW-2h+Sungrow EMS300CP</t>
  </si>
  <si>
    <t>Fronius</t>
  </si>
  <si>
    <t>Fronius Symo GEN24 8.0 PLUS</t>
  </si>
  <si>
    <t>Fronius Symo GEN24 10.0 PLUS</t>
  </si>
  <si>
    <t>Fronius Smart Meter 63A-3</t>
  </si>
  <si>
    <t>Huawei</t>
  </si>
  <si>
    <t>Huawei inverter SUN 2000-20K-MB0</t>
  </si>
  <si>
    <t>Huawei inverter SUN-2000-30KTL-M3</t>
  </si>
  <si>
    <t>Huawei inverter SUN2000-100KTL-M2</t>
  </si>
  <si>
    <t>Huawei inverter SUN-2000-50KTL-M3</t>
  </si>
  <si>
    <t>Huawei inverter SUN 5000-8K-MAP0</t>
  </si>
  <si>
    <t>Huawei inverter SUN 2000-10K-MAP0</t>
  </si>
  <si>
    <t>Huawei inverter SUN 2000-12K-MAP0</t>
  </si>
  <si>
    <t>Huawei inverter SUN 5000-12K-MAP0</t>
  </si>
  <si>
    <t>Huawei inverter SET SUN 2000-5KTL-L1, 5kWh battery</t>
  </si>
  <si>
    <t>Huawei inverter SET SUN 5000-8K-MAP0, 14kWh battery</t>
  </si>
  <si>
    <t>Huawei inverter SET SUN 2000-10K-MAP0, 10kWh battery</t>
  </si>
  <si>
    <t>Huawei inverter SET SUN 2000-10K-MAP0, 14kWh battery</t>
  </si>
  <si>
    <t>Huawei inverter SET SUN 5000-12K-MAP0, 10kWh battery</t>
  </si>
  <si>
    <t>Huawei inverter SET SUN 5000-12K-MAP0, 14kWh battery</t>
  </si>
  <si>
    <t>Huawei power module LUNA2000-5KW-C0</t>
  </si>
  <si>
    <t>Huawei battery module LUNA2000-5-E0</t>
  </si>
  <si>
    <t>Huawei battery module LUNA2000-7-E1</t>
  </si>
  <si>
    <t>Huawei power module LUNA2000-10KW-C1</t>
  </si>
  <si>
    <t>Huawei LUNA2000-215KWH-2S10</t>
  </si>
  <si>
    <t>Huawei SmartLogger3000C01</t>
  </si>
  <si>
    <t>Huawei SmartModule1000A01</t>
  </si>
  <si>
    <t>Huawei Smart Power Sensor-80AI-T0</t>
  </si>
  <si>
    <t>001071</t>
  </si>
  <si>
    <t>Commisioning BESS service Huawei LUNA</t>
  </si>
  <si>
    <t>Huawei meter DTSU666-H 100A</t>
  </si>
  <si>
    <t>Huawei LUNA2000 Wall Mounting Bracket</t>
  </si>
  <si>
    <t>Huawei EMMA-A02</t>
  </si>
  <si>
    <t>Huawei Dongle WLAN-FE (fast ethernet) AP+STA</t>
  </si>
  <si>
    <t>Huawei SmartLogger3000A01 bez MBUS</t>
  </si>
  <si>
    <t>Huawei SmartLogger3000A03 s MBUS</t>
  </si>
  <si>
    <t>Huawei SmartGuard-63A-T0</t>
  </si>
  <si>
    <t>Huawei Back up box 1-phase</t>
  </si>
  <si>
    <t>Huawei Dongle 4G no SIM card</t>
  </si>
  <si>
    <t>Huawei Back up box 3-phase</t>
  </si>
  <si>
    <t>Huawei smart energy controller SUN2000-15 K-MBO</t>
  </si>
  <si>
    <t>Hybridní, silnoproudá verze</t>
  </si>
  <si>
    <t>Huawei smart energy controller SUN2000-12 K-MB0</t>
  </si>
  <si>
    <t>Huawei inverter SUN 2000-5KTL-L1 HC</t>
  </si>
  <si>
    <t>Huawei inverter SUN 2000-6KTL-M1 HC</t>
  </si>
  <si>
    <t>Huawei inverter SUN 2000-8KTL-M1 HC</t>
  </si>
  <si>
    <t>Huawei inverter SUN 2000-10KTL-M1 HC</t>
  </si>
  <si>
    <t>Huawei inverter SUN 2000-12KTL-M5</t>
  </si>
  <si>
    <t>Huawei inverter SUN 2000-20KTL-M5</t>
  </si>
  <si>
    <t>Huawei inverter SUN 2000-25KTL-M5</t>
  </si>
  <si>
    <t>Huawei inverter SUN 2000-40KTL-M3</t>
  </si>
  <si>
    <t>Huawei AC charger 3 Phase 22kW/32A</t>
  </si>
  <si>
    <t>Huawei inverter SUN 2000-5KTL-M1-HC</t>
  </si>
  <si>
    <t>Huawei SUN2000-450W-P2 optimizer</t>
  </si>
  <si>
    <t>Huawei SUN2000-600W-P optimizer</t>
  </si>
  <si>
    <t>Huawei MERC-1100W-P Short Cable optimizer</t>
  </si>
  <si>
    <t>Huawei MERC-1100W-P Long Cable optimizer</t>
  </si>
  <si>
    <t>Deye</t>
  </si>
  <si>
    <t>Deye inverter SUN-6K-SG03LP1-EU</t>
  </si>
  <si>
    <t>Deye inverter SUN-8K-SG01LP1-EU</t>
  </si>
  <si>
    <t>Deye inverter SUN-12K-SG02LP1-EU AFCI</t>
  </si>
  <si>
    <t>Deye inverter SUN-6K-SG04LP3-EU</t>
  </si>
  <si>
    <t>Deye inverter SUN-12K-SG04LP3-EU</t>
  </si>
  <si>
    <t>Deye inverter SUN-10K-SG05LP3-EU-SM2</t>
  </si>
  <si>
    <t>Deye inverter SUN-20K-SG05LP3-EU-SM2</t>
  </si>
  <si>
    <t>Deye inverter SUN-30K-SG01HP3-EU-BM3</t>
  </si>
  <si>
    <t>Deye inverter SUN-50K-SG01HP3-EU</t>
  </si>
  <si>
    <t>Deye HV Battery BOS-G Pack (PRO) 5.1</t>
  </si>
  <si>
    <t>Deye LV Battery SE-G5.1 Pro-B</t>
  </si>
  <si>
    <t>Deye BOS-G-Rack-2G (9layers)</t>
  </si>
  <si>
    <t>Deye HV-Rack for BOS-G  (13layers)</t>
  </si>
  <si>
    <t>Deye HV Control Box BOS-G (HVB750V/100A-EU 120-750V 100A)</t>
  </si>
  <si>
    <t>BYD</t>
  </si>
  <si>
    <t>BYD BMS+BASE controlbox HVS/HVM</t>
  </si>
  <si>
    <t>BYD BMS+BASE controlbox 2.0 HVS/HVM</t>
  </si>
  <si>
    <t>BYD BATTERYBOX PREMIUM HVM 2,76kWh</t>
  </si>
  <si>
    <t>BYD BATTERYBOX PREMIUM HVS 2,56kWh</t>
  </si>
  <si>
    <t>Pylontech</t>
  </si>
  <si>
    <t>Pylontech Force H2 (FSC500M BMS) - FORPLFH2-BMS</t>
  </si>
  <si>
    <t>Pylontech BMS SC0500A-100S řídící modul - PYSC0500A-100S</t>
  </si>
  <si>
    <t>SYL/Risen</t>
  </si>
  <si>
    <t>SYL HV BCU BOX-v2 - SYLHVBCUBOX-v2</t>
  </si>
  <si>
    <t>SYL HV Battery modul SM3K7NE-v2 - SYLSM3K7NE-v2</t>
  </si>
  <si>
    <t>Shenzhen LianLiSolar</t>
  </si>
  <si>
    <t>Shenzhen LianLiSolar DC5521 to MC4 cable</t>
  </si>
  <si>
    <t>Shenzhen LianLiSolar LL-CA06 - MC4 to 6 connectors</t>
  </si>
  <si>
    <t>VOLTEON</t>
  </si>
  <si>
    <t>Dispatch management - RTU switchboard incl. FVE + 10 hours of projection</t>
  </si>
  <si>
    <t>Dispatch control - sub switchboard</t>
  </si>
  <si>
    <t>Dispatcher control - digital panel multimeter PLA33RXEDL</t>
  </si>
  <si>
    <t>Dispatch management - Design work (optional) - control and possible comments on project documentation</t>
  </si>
  <si>
    <t>Dispatch management - customer adjustments - 1 hour of programmer work</t>
  </si>
  <si>
    <t>Service</t>
  </si>
  <si>
    <t>001070</t>
  </si>
  <si>
    <t>Commisioning service WIT</t>
  </si>
  <si>
    <t>Skrýt</t>
  </si>
  <si>
    <t>Growatt WIT 50KTL3-HU</t>
  </si>
  <si>
    <t>Growatt MOD 10KTL3 XH BP</t>
  </si>
  <si>
    <t>10 kW</t>
  </si>
  <si>
    <t>Growatt MID 15KTL3-XH</t>
  </si>
  <si>
    <t>15 kW</t>
  </si>
  <si>
    <t>SEM-X (100kW)</t>
  </si>
  <si>
    <t>20 kW</t>
  </si>
  <si>
    <t>SEM-X (300kW)</t>
  </si>
  <si>
    <t>25 kW</t>
  </si>
  <si>
    <t>SEM-X (600kW)</t>
  </si>
  <si>
    <t>30 kW</t>
  </si>
  <si>
    <t>SEM-X (1MW)</t>
  </si>
  <si>
    <t>50 kW</t>
  </si>
  <si>
    <t>Growatt WIT 75KTL3-HU</t>
  </si>
  <si>
    <t>75 kW</t>
  </si>
  <si>
    <t>Growatt WIT 100KTL3-HU</t>
  </si>
  <si>
    <t>100 kW</t>
  </si>
  <si>
    <t>Name</t>
  </si>
  <si>
    <t xml:space="preserve"> </t>
  </si>
  <si>
    <t>Technologie</t>
  </si>
  <si>
    <t>MOD 10KTL3-XH BP</t>
  </si>
  <si>
    <t>APX 5.0P-B1</t>
  </si>
  <si>
    <t>APX 98020-P1</t>
  </si>
  <si>
    <t>TPM-E</t>
  </si>
  <si>
    <t>ShineWifi-X</t>
  </si>
  <si>
    <t>SYN-100-XH-30</t>
  </si>
  <si>
    <t>-</t>
  </si>
  <si>
    <t>Baterie Growatt APX 14.3P-B1</t>
  </si>
  <si>
    <t>Base Growatt APX 14.3P-B1 Battery Base</t>
  </si>
  <si>
    <t>Kabel Growatt APX14.3P-B1 Battery cable</t>
  </si>
  <si>
    <t>APX 98034-P2</t>
  </si>
  <si>
    <t>APX Cascading Communication Cable</t>
  </si>
  <si>
    <t>Celková cena</t>
  </si>
  <si>
    <t>Gültig ab: 11.11.2025</t>
  </si>
  <si>
    <t>AKTUALISIERUNG DER PREISLISTE SOLSOL s.r.o. 11/2025</t>
  </si>
  <si>
    <t>Kategorie</t>
  </si>
  <si>
    <t>Marke</t>
  </si>
  <si>
    <t xml:space="preserve"> Typ</t>
  </si>
  <si>
    <t>MODELL</t>
  </si>
  <si>
    <t xml:space="preserve"> Leistung [Wp]</t>
  </si>
  <si>
    <t xml:space="preserve"> Containerpreis [€/Wp]</t>
  </si>
  <si>
    <t xml:space="preserve"> Palettenpreis [€/Wp]</t>
  </si>
  <si>
    <t>Artikelpreis [€/Wp]</t>
  </si>
  <si>
    <t xml:space="preserve"> Containerpreis [€/Stück]</t>
  </si>
  <si>
    <t xml:space="preserve"> Palettenpreis [€/Stück]</t>
  </si>
  <si>
    <t>Artikelpreis [€/Stück]</t>
  </si>
  <si>
    <t>Auf Lager [Stück]</t>
  </si>
  <si>
    <t>Rahmen</t>
  </si>
  <si>
    <t>Hintergrund</t>
  </si>
  <si>
    <t>Stück/Palette</t>
  </si>
  <si>
    <t>Stück/Anzahl</t>
  </si>
  <si>
    <t>Produktgarantie</t>
  </si>
  <si>
    <t>Leistungsgarantie</t>
  </si>
  <si>
    <t>Effizienz</t>
  </si>
  <si>
    <t>Abmessungen [mm]</t>
  </si>
  <si>
    <t>Beschreibung</t>
  </si>
  <si>
    <t>Projekte mit einer Leistung über 1 MWP werden individuell auf Anfrage unter sales@solsol.cz kalkuliert.</t>
  </si>
  <si>
    <t>Die Preisliste ist vom 11.11.2025 bis zur Veröffentlichung der neuen Preisliste gültig.</t>
  </si>
  <si>
    <t>Ab dem 1.4.2023 wird eine Recyclinggebühr von 2 CZK/kg (oder dem entsprechenden Gegenwert in EUR) auf den Preis des PV-Moduls erhoben – dies gilt nur für Kunden in Tschechien. Für Kunden außerhalb Tschechiens fällt diese Recyclinggebühr nicht an.</t>
  </si>
  <si>
    <t>Ab dem 1.1.2025 wird eine Recyclinggebühr von 2,5 CZK/kg (oder dem entsprechenden Gegenwert in EUR) auf den Batteriepreis aufgeschlagen – dies gilt nur für Kunden in Tschechien. Für Kunden außerhalb Tschechiens fällt diese Recyclinggebühr nicht an.</t>
  </si>
  <si>
    <t>Ab dem 1.7.2025 wird eine Recyclinggebühr von 1,32 CZK/kg (oder dem entsprechenden Gegenwert in EUR) auf den Preis des Wechselrichters erhoben – dies gilt nur für Kunden in Tschechien. Für Kunden außerhalb Tschechiens fällt diese Recyclinggebühr nicht an.</t>
  </si>
  <si>
    <t>SOLSOL sro Brno, 616 00, Technická 3029, CZ, Tel: +420 774 836 148, sales@solsol.cz, www.solsol.cz</t>
  </si>
  <si>
    <t>Steuernummer: CZ29360391, eingetragen beim Landgericht Brünn, Abteilung C, Akte 75143</t>
  </si>
  <si>
    <t>Wechselrichter/Batterien für Privathaushalte</t>
  </si>
  <si>
    <t xml:space="preserve"> Gewerbliche Wechselrichter/Batterien</t>
  </si>
  <si>
    <t>Einsatzleitung</t>
  </si>
  <si>
    <t>PERC-Schindel</t>
  </si>
  <si>
    <t>TOPCON bifazial</t>
  </si>
  <si>
    <t xml:space="preserve"> TOPCON</t>
  </si>
  <si>
    <t xml:space="preserve"> PERC</t>
  </si>
  <si>
    <t xml:space="preserve"> PERC Bifacial</t>
  </si>
  <si>
    <t>PERC M6 - 120 Zellen</t>
  </si>
  <si>
    <t>PERC bifazial</t>
  </si>
  <si>
    <t>PERC MONO - SCHINKEN</t>
  </si>
  <si>
    <t>PERC Einzelglas</t>
  </si>
  <si>
    <t>TOPCON Vollbild</t>
  </si>
  <si>
    <t>TOPCON bifaziales Doppelglas</t>
  </si>
  <si>
    <t>TOPCon Doppelglas</t>
  </si>
  <si>
    <t xml:space="preserve"> TOPCON Bifacial</t>
  </si>
  <si>
    <t>TOPCON bifaziales transparentes</t>
  </si>
  <si>
    <t>TOPCon bifaziales Doppelglas</t>
  </si>
  <si>
    <t xml:space="preserve"> TOPCON ABC Doppelglas</t>
  </si>
  <si>
    <t xml:space="preserve"> TOPCON ABC Einzelglas</t>
  </si>
  <si>
    <t xml:space="preserve"> N-Typ ABC Einzelglas</t>
  </si>
  <si>
    <t>TOPCON ABC Doppelglas</t>
  </si>
  <si>
    <t>ABC Doppelglas</t>
  </si>
  <si>
    <t>Hybrid-Wechselrichter</t>
  </si>
  <si>
    <t>Batterie</t>
  </si>
  <si>
    <t>Zubehör</t>
  </si>
  <si>
    <t>Telefonzentrale</t>
  </si>
  <si>
    <t>DC-Box</t>
  </si>
  <si>
    <t>Einphasen-Wechselrichter</t>
  </si>
  <si>
    <t>Einphasenwechselrichter</t>
  </si>
  <si>
    <t>Einphasen-Wechselrichter-Set</t>
  </si>
  <si>
    <t>Dreiphasenwechselrichter</t>
  </si>
  <si>
    <t>Inselwechselrichter</t>
  </si>
  <si>
    <t>Hybrid-Wechselrichter einstellen</t>
  </si>
  <si>
    <t>Verbrauchsüberwachung</t>
  </si>
  <si>
    <t>Ladegerät</t>
  </si>
  <si>
    <t>Tragbares Panel</t>
  </si>
  <si>
    <t>Einphasenzähler</t>
  </si>
  <si>
    <t>Dreiphasenzähler</t>
  </si>
  <si>
    <t>Optimierer</t>
  </si>
  <si>
    <t>Schwarz</t>
  </si>
  <si>
    <t>25 Jahre</t>
  </si>
  <si>
    <t>84,8 % /25 Jahre</t>
  </si>
  <si>
    <t>Weiß</t>
  </si>
  <si>
    <t>Schwarzes Glas</t>
  </si>
  <si>
    <t>30 Jahre</t>
  </si>
  <si>
    <t>87,4 % /30 Jahre</t>
  </si>
  <si>
    <t>87,4 % / 30 Jahre</t>
  </si>
  <si>
    <t>30/40 Jahre</t>
  </si>
  <si>
    <t>88,85/30 Jahre</t>
  </si>
  <si>
    <t>87,4/30 Jahre</t>
  </si>
  <si>
    <t>Glas</t>
  </si>
  <si>
    <t>Weißes Glas</t>
  </si>
  <si>
    <t>87,4 / 30 Jahre</t>
  </si>
  <si>
    <t>Silber</t>
  </si>
  <si>
    <t>12 Jahre**</t>
  </si>
  <si>
    <t>89,4 % / 30 Jahre</t>
  </si>
  <si>
    <t>85 %/30 Jahre</t>
  </si>
  <si>
    <t>84,8 % / 25 Jahre</t>
  </si>
  <si>
    <t>12 Jahre</t>
  </si>
  <si>
    <t>89,4 % / 25 Jahre</t>
  </si>
  <si>
    <t>17 Jahre</t>
  </si>
  <si>
    <t>91 % /25 Jahre</t>
  </si>
  <si>
    <t xml:space="preserve"> 17 Jahre</t>
  </si>
  <si>
    <t>15 Jahre *</t>
  </si>
  <si>
    <t>85 % / 25 Jahre</t>
  </si>
  <si>
    <t>87 % / 30 Jahre</t>
  </si>
  <si>
    <t>87,2 % / 25 Jahre</t>
  </si>
  <si>
    <t>40 Jahre</t>
  </si>
  <si>
    <t>92 % / 25 Jahre</t>
  </si>
  <si>
    <t>82,6 % / 25 Jahre</t>
  </si>
  <si>
    <t>15 Jahre</t>
  </si>
  <si>
    <t>Schwarz, rahmenlos</t>
  </si>
  <si>
    <t>100 % / 25 Jahre</t>
  </si>
  <si>
    <t xml:space="preserve"> 20 Jahre</t>
  </si>
  <si>
    <t>Schwarz/Sklo</t>
  </si>
  <si>
    <t>Glas/Orange</t>
  </si>
  <si>
    <t>Weiß/Glas</t>
  </si>
  <si>
    <t>22 Jahre</t>
  </si>
  <si>
    <t>88,85 % / 30 Jahre</t>
  </si>
  <si>
    <t>88,9 % / 30 Jahre</t>
  </si>
  <si>
    <t>88,8 % / 30 Jahre</t>
  </si>
  <si>
    <t>90,6 % / 25 Jahre</t>
  </si>
  <si>
    <t xml:space="preserve"> Weiß</t>
  </si>
  <si>
    <t>2 Jahre</t>
  </si>
  <si>
    <t>Solarpanel</t>
  </si>
  <si>
    <t>Hybrid-Wechselrichter-Set</t>
  </si>
  <si>
    <t>Hochspannungsbatterie - LFP</t>
  </si>
  <si>
    <t>WLAN-Stick für PLU 301100, 301150</t>
  </si>
  <si>
    <t>Kombinierte AC/DC-Wandhalterung, Schutzart IP65, ohne AC-Überspannungsableiter, für 3-Phasen-PV-Anlagen (geeignet für Growatt SPH5000-10000TL3 BH-UP). Wir empfehlen die Kombination mit R-PVE-A40-2.</t>
  </si>
  <si>
    <t>Kombinierte AC/DC-Wandhalterung (IP65) mit Überspannungsableiter für 3-Phasen-PV-Betrieb (geeignet für Growatt SPH5000-10000TL3 BH-UP). Empfohlen in Kombination mit R-PVE-A40-2.</t>
  </si>
  <si>
    <t>Kombinierte AC/DC-Wandhalterung (IP65) mit AC-Überspannungsableitern für 3-polige PV-Anlagen (geeignet für GOODWE GW5-10K ET). Empfohlen in Kombination mit R-PVE-A40-2.</t>
  </si>
  <si>
    <t>Kombinierte AC/DC-Wandhalterung, Schutzart IP65, ohne AC-Überspannungsableiter, für 3-poligen PV-Anschluss (geeignet für GOODWE GW5-10K ET). Empfohlen in Kombination mit R-PVE-A40-2.</t>
  </si>
  <si>
    <t>AC, IP65-Wandmontage. Geeignet für die manuelle Umschaltung vom Netzbetrieb auf den Notstromausgang des Hybrid-Wechselrichters.</t>
  </si>
  <si>
    <t>Diese Box dient zur Erweiterung der R-PVE-G1 T1+T2 / R-FVE-G2 T1+T2 um einen zusätzlichen Strang. Sie enthält Verdrahtung, RSA-Klemmen, einen Sicherungstrennschalter, gPV-Sicherungen und Jumper.</t>
  </si>
  <si>
    <t>Einstellbarer Eigenverbrauchsregler für Photovoltaik-Kraftwerke</t>
  </si>
  <si>
    <t xml:space="preserve"> Wassererwärmung mittels Photovoltaik</t>
  </si>
  <si>
    <t>EcoFlow PowerOcean LFP-Batterie 5 kWh</t>
  </si>
  <si>
    <t>Sockel- und Anschlussdose</t>
  </si>
  <si>
    <t>PowerOcean DC Fit Wandler + Durchflussmesser DTSU666</t>
  </si>
  <si>
    <t xml:space="preserve"> Hybrid</t>
  </si>
  <si>
    <t>Einphasen-Wechselrichter für Balkonsysteme</t>
  </si>
  <si>
    <t>1x Growatt Mikro-Wechselrichter NEO 800M-X (WLAN), 1x Growatt Netzkabel für NEO (EU 5 m), 1x Growatt Noah 2000</t>
  </si>
  <si>
    <t>1x Growatt MIN6000 TL-XH, 1x Growatt BDC 95045-A1, 1x Growatt ARK 2.5H-A1 Basisstation, 1x Growatt XH ARK 2.5H-A1 Kabel, 1x Growatt ARK 2.5H-A1, 1x Growatt Shine Wifi-X</t>
  </si>
  <si>
    <t>Dreiphasen-Wechselrichter</t>
  </si>
  <si>
    <t>Akku für Growatt SPE 6000 TLHVM-G2</t>
  </si>
  <si>
    <t>Zubehör für Growatt Hope 5.0L-B1</t>
  </si>
  <si>
    <t>Batterie für netzunabhängigen SPF-Wechselrichter</t>
  </si>
  <si>
    <t>Batterie HV</t>
  </si>
  <si>
    <t>BMS für MIN 6000 XH Wechselrichter</t>
  </si>
  <si>
    <t>Batterie LV für SPH 3600TL BL-UP</t>
  </si>
  <si>
    <t>Batteriekabel für SPH 3600TL BL-UP</t>
  </si>
  <si>
    <t>Batterie-Parallelkabel für SPH 3600TL BL-UP</t>
  </si>
  <si>
    <t>1 Stück SPH 36000TL BL-UP, 1 Stück Growatt GBLI6532 6.5H, Growatt GBLI6532 Kabel, 1 Stück Growatt SPM-E, 1 Stück ShineWifi-X</t>
  </si>
  <si>
    <t xml:space="preserve"> 1 Stück SPH 5000TL3 BH-UP, 1 Stück ARK-2.5H-A1-BMS, 3 Stück ARK-2.5-A1, 1 Stück ARK-2.5H-A1-Basisstation, 1 Stück ARK-2.5H-A1-Kabel, 1 Stück ShineWifi-X</t>
  </si>
  <si>
    <t xml:space="preserve"> 1 Stück SPH 8000TL3 BH-UP, 1 Stück ARK-2.5H-A1-BMS, 3 Stück ARK-2.5-A1, 1 Stück ARK-2.5H-A1-Basisstation, 1 Stück ARK-2.5H-A1-Kabel, 1 Stück ShineWifi-X</t>
  </si>
  <si>
    <t xml:space="preserve"> Stück SPH 10000TL3 BH-UP, 1 Stück ARK-2.5H-A1-BMS, 4 Stück ARK-2.5-A1, 1 Stück ARK-2.5H-A1-Basisstation, 1 Stück ARK-2.5H-A1-Kabel, 1 Stück ShineWifi-X</t>
  </si>
  <si>
    <t>1 Stück SPH 10000TL3 BH-UP, 1 Stück ARK-2.5H-A1-BMS, 4 Stück ARK-2.5-A1, 1 Stück ARK-2.5H-A1-Basisstation, 1 Stück ARK-2.5H-A1-Kabel, 1 Stück ShineWifi-X, 1 Stück R-FVE-A40-1 s AC svodičem T1+T2, 1 Stück R-FVE-A40-2</t>
  </si>
  <si>
    <t>MOD 10KTL3-XH BP, 2x APX 5.0P-B1, APX 98020-P1 BMS, APX 5.0P Akkubasis, TPM-C, WIFI-X</t>
  </si>
  <si>
    <t>MOD 10KTL3-XH BP, 2x APX 5.0P-B1, APX 98020-P1 BMS, APX 5.0P Akkubasis, TPM-C, WIFI-X, SYN BOX</t>
  </si>
  <si>
    <t>MOD 10KTL3-XH BP, 3x APX 5.0P-B1, APX 98020-P1 BMS, APX 5.0P Akkubasis, TPM-C, WIFI-X</t>
  </si>
  <si>
    <t>MOD 10KTL3-XH BP, 4x APX 5.0P-B1, APX 98020-P1 BMS, APX 5.0P Batteriebasis, TPM-C, WIFI-X</t>
  </si>
  <si>
    <t>MOD 10KTL3-XH BP, 5x APX 5.0P-B1, APX 98020-P1 BMS, 2x APX 5.0P Akkubasis, TPM-C, WIFI-X, Parallelkabel</t>
  </si>
  <si>
    <t>MOD 10KTL3-XH BP, 6x APX 5.0P-B1, APX 98020-P1 BMS, 2x APX 5.0P Akkubasis, TPM-C, WIFI-X, Parallelkabel</t>
  </si>
  <si>
    <t>10,0-kW-Drehstrom-Niederspannungs-Hybridwechselrichter mit USV</t>
  </si>
  <si>
    <t>15,0 kW dreiphasiger Niederspannungs-Hybridwechselrichter mit USV</t>
  </si>
  <si>
    <t>Growatt WIT 10K-HU, 2xAXE 5.0L C1 Akku, AXE 5.0L Akkukabel + Basisstation, ShineWiLan-X2, TPM-CT-E (100A)</t>
  </si>
  <si>
    <t>MID 15KTL3-XH, 3x APX 5.0P-B1, APX 98034-P2 BMS, APX 5.0P Batteriebasis, TPM-E, WIFI-X</t>
  </si>
  <si>
    <t>MID 20KTL3-XH, 4x APX 5.0P-B1, APX 98034-P2 BMS, APX 5.0P Batteriebasis, TPM-E, WIFI-X</t>
  </si>
  <si>
    <t>MID 25KTL3-XH, 5x APX 5.0P-B1, APX 98034-P2 BMS, 2x APX 5.0P Akkubasis, APX 5.0P Parallelkabel, TPM-E, WIFI-X</t>
  </si>
  <si>
    <t>MID 30KTL3-XH, 6x APX 5.0P-B1, APX 98034-P2 BMS, 2x APX 5.0P Akkubasis, APX 5.0P Parallelkabel, TPM-E, WIFI-X</t>
  </si>
  <si>
    <t>MID 25KTL3-XH, 10x APX 5.0P-B1, 2x APX 98034-P2 BMS, 4x APX 5.0P Akkubasis, 2x APX 5.0P Parallelkabel, TPM-E, WIFI-X</t>
  </si>
  <si>
    <t>MID 2x 25KTL3-XH, 20x APX 5.0P-B1, 4x APX 98034-P2 BMS, 8x APX 5.0P Batteriebasis, 4x APX 5.0P Parallelkabel, APX Kaskadenkommunikationskabel, 2x WIFI-X, 1x ShineMaster-X, 1x TPM-CT-E-EU (250/5A)</t>
  </si>
  <si>
    <t>BMS+Basis</t>
  </si>
  <si>
    <t>Backup-Box für MID 15-30KTL3-XH</t>
  </si>
  <si>
    <t>Kommerzielle Hybrid-Wechselrichter</t>
  </si>
  <si>
    <t>WIT 50KTL3-HU, 5x APX 14.3P-B1, 1x 100083-P1-EU, 1x APX 14.3P-B1 Batteriebasis, APX14.3P-B1 Batteriekabel, 1x TPM-CT-E-EU (600/5A)</t>
  </si>
  <si>
    <t>WIT 50KTL3-HU, 7x APX 14.3P-B1, 1x 100083-P1-EU, 2x APX 14.3P-B1 Akkubasis, APX14.3P-B1 Akkukabel, 1x APX14.3P-B1 Serienkabel, 1x TPM-CT-E-EU (600/5A), 1x Growatt ShineWiLan-X2</t>
  </si>
  <si>
    <t>WIT 75KTL3-HU, 5x APX 14.3P-B1, 1x 100083-P1-EU, 1x APX 14.3P-B1 Batteriebasis, APX14.3P-B1 Batteriekabel, 1x TPM-CT-E-EU (600/5A)</t>
  </si>
  <si>
    <t>WIT 100KTL3-HU, 9x APX 14.3P-B1, 1x APX 1000140-C1, 2x APX 14.3P-B1 Batteriebasis, APX14.3P-B1 Batteriekabel, 1x APX14.3P-B1 Serienkabel, 1x TPM-CT-E-EU (600/5A)</t>
  </si>
  <si>
    <t>Batteriesystem HV</t>
  </si>
  <si>
    <t>BMS Batteriesystem HV</t>
  </si>
  <si>
    <t>Außenschrank für AXE-Batterie</t>
  </si>
  <si>
    <t>Anschlussdose</t>
  </si>
  <si>
    <t>Zubehör für gewerbliche Batterien</t>
  </si>
  <si>
    <t>Intelligenter Energiemanager – 50 kW</t>
  </si>
  <si>
    <t>Intelligenter Energiemanager – 100 kW</t>
  </si>
  <si>
    <t>Intelligenter Energiemanager – 300 kW</t>
  </si>
  <si>
    <t>Intelligenter Energiemanager</t>
  </si>
  <si>
    <t>AC-Ladegerät für Elektrofahrzeuge – WLAN, RFID-Karte (1 Karte), 5 m Kabel)</t>
  </si>
  <si>
    <t>AC-V-Ladegerät - (WIFI, LCD, RFID*1 Karte, 5 m Kabel)</t>
  </si>
  <si>
    <t>AC-Ladegerät für Elektrofahrzeuge - (WLAN, LCD, RFID-Karte*1, 5 m Steckdose)</t>
  </si>
  <si>
    <t>AC-Ladegerät für Elektrofahrzeuge - (WLAN, LCD, RFID-Karte*1, 5 m Kabel)</t>
  </si>
  <si>
    <t>DC-Ladegerät für Elektrofahrzeuge – (WLAN, LCD, RFID-Karte*1, 5 m Steckdose)</t>
  </si>
  <si>
    <t>Karte für THOR-Ladegeräte</t>
  </si>
  <si>
    <t>Tragbare Stromversorgung</t>
  </si>
  <si>
    <t>Batterie für Balkon-Wechselrichter NEO</t>
  </si>
  <si>
    <t>Datenlogger für Mehrgerätesysteme</t>
  </si>
  <si>
    <t>1 Stück Groboost, 1 Stück ShineLinkX</t>
  </si>
  <si>
    <t>Montagestange für Thor AC-Ladegeräte für Elektrofahrzeuge</t>
  </si>
  <si>
    <t>Netzkabel für NEO 800M-X</t>
  </si>
  <si>
    <t>Energiezähler – Einphasig</t>
  </si>
  <si>
    <t>Energiezähler Eastron – Drehstrom</t>
  </si>
  <si>
    <t>Energiezähler Chint - Drehstrom</t>
  </si>
  <si>
    <t>Energiezähler für WIT, ohne Stromwandler</t>
  </si>
  <si>
    <t>Energiezähler mit 1x100A Stromwandler</t>
  </si>
  <si>
    <t>Energiezähler mit 3x100A Stromwandler</t>
  </si>
  <si>
    <t>Energiezähler mit 3x250A Stromwandler</t>
  </si>
  <si>
    <t>Energiezähler für SEM-X 100 kW</t>
  </si>
  <si>
    <t>Energiezähler für WIT-Wechselrichter</t>
  </si>
  <si>
    <t>CT für SEM-X</t>
  </si>
  <si>
    <t>15 A, 700 W, 1500 V (IEC), 0,12/1,2 m Kabel, MC4/EVO2-kompatibel</t>
  </si>
  <si>
    <t>20 A (Isc), 700 W, 1000 V EC, 0,12/1,2 m Kabel, MC4</t>
  </si>
  <si>
    <t>20 A ISC, 1000 W, 1000 VUL/IEC, 0,12/0,2/2,2 m Kabel, MC4</t>
  </si>
  <si>
    <t>25 A (Isc), 800 W, 1500 V UL/1000 V EC, 0,6/1,2 m Kabel, MC4</t>
  </si>
  <si>
    <t>Datenlogger, TAP, DIN-Schiene, PS</t>
  </si>
  <si>
    <t>KLOPFEN</t>
  </si>
  <si>
    <t>Dual-Core-RSS-Sender mit reinem Signal, DIN-Schienenmontage (ohne Netzteil oder Gehäuse)</t>
  </si>
  <si>
    <t>Signaldetektor</t>
  </si>
  <si>
    <t>Dreiphasen-Wechselrichter, 10,0 kW, Wechselrichter mit SetApp-Konfiguration</t>
  </si>
  <si>
    <t>SolarEdge Home Hub Wechselrichter – Dreiphasig mit Backup-Funktion und SolarEdge Heimnetzwerk, 10 kW</t>
  </si>
  <si>
    <t>Dreiphasenwechselrichter, 12,0 kW, Wechselrichter mit SetApp-Konfiguration</t>
  </si>
  <si>
    <t>Dreiphasen-Wechselrichter, 16,0 kW, Wechselrichter mit SetApp-Konfiguration</t>
  </si>
  <si>
    <t>Dreiphasen-Wechselrichter, 17,0 kW, Wechselrichter mit SetApp-Konfiguration</t>
  </si>
  <si>
    <t>Dreiphasen-Wechselrichter, 20,0 kW, Wechselrichter mit SetApp-Konfiguration</t>
  </si>
  <si>
    <t>Dreiphasenwechselrichter, 25,0 kW, Wechselrichter mit SetApp-Konfiguration</t>
  </si>
  <si>
    <t>Dreiphasenwechselrichter, 30 kVA, ROW, MC4, DC SPD</t>
  </si>
  <si>
    <t>Dreiphasenwechselrichter, 33,3 kVA, ROW, MC4, DC SPD</t>
  </si>
  <si>
    <t>Dreiphasen-Wechselrichter, 3-phasig Synergy 50 kW, MC4, DC SPD; SESUK nicht enthalten, 2x SESUK erforderlich</t>
  </si>
  <si>
    <t>Dreiphasen-Wechselrichter, 3-phasig Synergy 66,6 kW MC4, DC SPD; SESUK nicht enthalten, 2x SESUK erforderlich</t>
  </si>
  <si>
    <t>Dreiphasen-Wechselrichter, 3-phasig Synergy 90kW, MC4, DC SPD; SESUK nicht enthalten, 3x SESUK erforderlich</t>
  </si>
  <si>
    <t>Dreiphasen-Wechselrichter, 3-phasig Synergy 100kW, MC4, DC SPD; SESUK nicht enthalten, 3x SESUK erforderlich</t>
  </si>
  <si>
    <t>Dreiphasen-Wechselrichter, 3-Phasen-Synergie, DC-Schalter, MC4, DC-Überspannungsschutz; SESUK nicht enthalten, 3x SESUK erforderlich</t>
  </si>
  <si>
    <t>Die Sekundäreinheit für SolarEdge-Wechselrichter</t>
  </si>
  <si>
    <t>Solaredge CSS – OD-Batterie, 50-kW-PCS-Wechselrichter</t>
  </si>
  <si>
    <t>1x SE10K-RWB48BFN4 - Home Hub Wechselrichter, 2x Heimbatterie 48V BAT-05K48M0B-02, 1x Deckel IAC-RBAT-5KMTOP-01, 1x Kabel Batterie zu Batterie IAC-RBAT-5KCBAT-01, 1x Kabel Batterie zu Wechselrichter, 1x Standfuß IAC-RBAT-5KFSTD-01, 1x Messgerät MTR-240-3PC1-DA-MW</t>
  </si>
  <si>
    <t>1x SE10K-RWB48BFN4 - Home Hub Wechselrichter, 3x Heimbatterie 48V BAT-05K48M0B-02, 1x Deckel IAC-RBAT-5KMTOP-01, 2x Kabel Batterie zu Batterie IAC-RBAT-5KCBAT-01, 1x Kabelsatz Batterie zu Wechselrichter, 1x Bodenständer IAC-RBAT-5KFSTD-01, 1x Messgerät MTR-240-3PC1-DA-MW</t>
  </si>
  <si>
    <t>1x SE10K-RWB48BFN4 - Home Hub Wechselrichter, 4x Heimbatterie 48V BAT-05K48M0B-02, 2x Deckel IAC-RBAT-5KMTOP-01, 2x Batterie-zu-Batterie-Kabel IAC-RBAT-5KCBAT-01, 1x Batterie-zu-Wechselrichter-Kabelsatz, 2x Bodenständer IAC-RBAT-5KFSTD-01, 1x Messgerät MTR-240-3PC1-DA-MW</t>
  </si>
  <si>
    <t>Solaredge SET CSS, Batterieschrank / Wechselrichter / Klimaanlage / Steuerung</t>
  </si>
  <si>
    <t>SolarEdge Heimspeicher 48V - 4,6kWh Modul (10 Jahre Garantie inklusive, Verkauf auf einer vollen Palette, 12 Einheiten/Palette)</t>
  </si>
  <si>
    <t>Solaredge CSS – OD-Batterie</t>
  </si>
  <si>
    <t>Deckelset für SolarEdge Heimbatterie 48V</t>
  </si>
  <si>
    <t>Kabelsatz Batteriemodul zu Batteriemodul, für SolarEdge Heimbatterie 48V</t>
  </si>
  <si>
    <t>Kabelsatz Batterie-Wechselrichter, für SolarEdge Heimbatterie 48V und SolarEdge Home Hub Wechselrichter SE*K-RWB48 – Drehstrom</t>
  </si>
  <si>
    <t>Kabelsatz Turm zu Turm, für SolarEdge Heimbatterie 48V</t>
  </si>
  <si>
    <t>10 x Ersatz-Anschlussset für die Verbindung „Batterie zu Wechselrichter“, SolarEdge Heimbatterie 48V</t>
  </si>
  <si>
    <t>10 x Ersatz-Anschlussset für „Turm-zu-Turm“-Verbindung, SolarEdge Heimbatterie 48V</t>
  </si>
  <si>
    <t>Bodenständer für SolarEdge Heimbatterie 48V</t>
  </si>
  <si>
    <t>SolarEdge Home Backup Interface – Drehstrom (12 Jahre Garantie inklusive)*</t>
  </si>
  <si>
    <t>Solaredge CSS – OD-Batterie, SolarEdge Kabelverlängerungsset (nur für 50kW/ 204,8 kWh Lösung)</t>
  </si>
  <si>
    <t>SolarEdge Warmwasserregler für Privathaushalte - 3 kW (80 Einheiten/Palette)</t>
  </si>
  <si>
    <t>SolarEdge Heimlastregler</t>
  </si>
  <si>
    <t>SolarEdge Smart-Schalter für Zuhause</t>
  </si>
  <si>
    <t>Temperatursensor für intelligenten Warmwasserregler im Smart Home</t>
  </si>
  <si>
    <t>SolarEdge Home Inline-Zähler mit SolarEdge Home Network - 1PH/3PH 230/400V, 65A, nur für Wohngebäude **</t>
  </si>
  <si>
    <t>SolarEdge EV-Ladegerät, 22 kW, 6 m Kabel, Typ-2-Stecker (3 Jahre Garantie inklusive)</t>
  </si>
  <si>
    <t>Optimierer 400W/60V IndOP In=MC4,Out=1,2m ROW</t>
  </si>
  <si>
    <t>Optimierer für Hochstrommodule, bis zu 14,5 A, 60 V, Ausgangskabellänge (+) 2,3 m, (-) 0,10 m</t>
  </si>
  <si>
    <t>Optimierer, für 1 x Hochleistungs-/Bifazial-, 65V-Ausgangskabellänge 1,4m (verkauft in Kartons mit 10 Stück, 420 Stück/Palette), nur für gewerbliche Anwendungen (≥SE16K)</t>
  </si>
  <si>
    <t>Optimierer, für 1 x Hochleistungs-/Bifacial-Technologie, nur für kommerzielle Anwendungen (≥SE16K)</t>
  </si>
  <si>
    <t>Optimierer, für hohe Leistung/bifazial, 2 in Reihe, 125 V, Ausgangskabellänge 2,2 m (verkauft in Kartons mit 10 Stück, 540 Stück/Palette)</t>
  </si>
  <si>
    <t>Optimierer, für hohe Leistung/bifazial, 2 in Reihe, 125 V, Eingang 0,16 m, Ausgang 2,4 m (verkauft in Kartons mit 10 Stück, 540 Stück/Palette)</t>
  </si>
  <si>
    <t>Optimierer 1000W/80V Eingang=MC4, Ausgang=MC4/4,8m</t>
  </si>
  <si>
    <t>Optimierer 1000W/80V Eingang=MC4,1,3m ,Ausgang=MC4/4,8m</t>
  </si>
  <si>
    <t>Optimierer 1200W/80V Eingang=MC4, Ausgang=MC4/5,4m</t>
  </si>
  <si>
    <t>Optimierer 1400W, 2 in Reihe, 20A Kurzschlussstrom, 24A Ausgangsstrom, Ausgangskabel 5,7m (+) und 0,1m (-), Eingangskabel 2 x 0,1m (kurz)</t>
  </si>
  <si>
    <t>Optimizer 1500W, 2 in Reihe, 20A Kurzschlussstrom, 24A Ausgangsstrom, Ausgangskabel 5,7m (+) und 0,1m (-), Eingangskabel 2 x 0,1m (kurz)</t>
  </si>
  <si>
    <t>1PH/3PH 230/400V, Energiezähler mit Modbus-Anschluss, DIN-Schienenmontage *</t>
  </si>
  <si>
    <t>Stromschienen-Stromwandler, 4,0" x 4,0", 2000A, 1,5% Genauigkeit</t>
  </si>
  <si>
    <t>Stromschienen-Stromwandler, 4,0" x 4,5", 3000A, 1,5% Genauigkeit.</t>
  </si>
  <si>
    <t>Solaredge Split-Core Stromwandler 100 A, 50/60 Hz, 1 %, Twist</t>
  </si>
  <si>
    <t>250-A-Stromwandler mit geteiltem Kern, für 50 Hz</t>
  </si>
  <si>
    <t>1000-A-Stromwandler mit geteiltem Kern, für 50 Hz</t>
  </si>
  <si>
    <t>Gewerbegebiet</t>
  </si>
  <si>
    <t>Umgebungstemperatursensor 0-10 V</t>
  </si>
  <si>
    <t>Bestrahlungsstärkesensor 0-1,4 V</t>
  </si>
  <si>
    <t>Für die Reihenschaltung von Batterien</t>
  </si>
  <si>
    <t>Hybrid-Wechselrichter Aelio</t>
  </si>
  <si>
    <t>Batterie HV für Aelio</t>
  </si>
  <si>
    <t>BMS HV-Batterie für Aelio</t>
  </si>
  <si>
    <t>Serienbox HV-Batterie für Aelio</t>
  </si>
  <si>
    <t>Ladestation für Elektrofahrzeuge</t>
  </si>
  <si>
    <t>Energiezähler</t>
  </si>
  <si>
    <t>Stromwandler für Energiezähler</t>
  </si>
  <si>
    <t>Parallelschaltung von Hybridwechselrichtern</t>
  </si>
  <si>
    <t>Parallelschaltung der Batterien</t>
  </si>
  <si>
    <t xml:space="preserve"> WLAN-Stick</t>
  </si>
  <si>
    <t xml:space="preserve"> WLAN- und LAN-Stick</t>
  </si>
  <si>
    <t>Solax G4 X3-Hybrid-10.0-D, 1x Solax Master T-BAT H 5.8 V2, 1x Solax Battery 5,8 HV11550 V2, Solax Chint 3-Phasen-Zähler (bidirektional), Solax Pocket WIFI 3.0</t>
  </si>
  <si>
    <t>Solax G4 X3-Hybrid-10.0-D, 1x Solax Master T-BAT H 5.8 V2, 1x Solax Battery 5,8 HV11550 V2, Solax Chint 3-Phasen-Zähler (bidirektional), Solax Pocket WIFI 3.1, Alfred-Box</t>
  </si>
  <si>
    <t>1x X3 AELIO-50K, 20x Solax Triple TBMS-S51, 2x Solax Triple TBMS-S51, 2x Solax Triple T-BAT-HS51 Serie Box</t>
  </si>
  <si>
    <t xml:space="preserve"> Alfred-Box</t>
  </si>
  <si>
    <t>Alfred-Box</t>
  </si>
  <si>
    <t>BMS für E2BR-B16K 16kWh</t>
  </si>
  <si>
    <t>Gestell für E2BR-B16K 16kWh</t>
  </si>
  <si>
    <t>B5K1 Zubehör</t>
  </si>
  <si>
    <t>Solinteg MHT-10-25, 2x Solinteg EBA B5K1 5kWh, Adapter für B5K1, Basis für EBA B5K1</t>
  </si>
  <si>
    <t>Außenschrank 96 kWh</t>
  </si>
  <si>
    <t>Außenschrank 112,5 kWh</t>
  </si>
  <si>
    <t>Solinteg M2HT-50-150, Außenschrank 112,5 kWh</t>
  </si>
  <si>
    <t>Solinteg M2HT-50-150, 7x E2BR-B16K 16kWh, BMS für E2BR-B16K 16kWh, Gestell für E2BR-B16K 16kWh</t>
  </si>
  <si>
    <t>Wechselrichter SH10T</t>
  </si>
  <si>
    <t>Dreiphasen-Hybridwechselrichter</t>
  </si>
  <si>
    <t>SBH Batteriemodul (IEC)_SMR050</t>
  </si>
  <si>
    <t>SBR-Zubehör</t>
  </si>
  <si>
    <t>Management, Überwachung</t>
  </si>
  <si>
    <t>Sungrow SHT10, 2x SBH Batteriemodul (IEC)_SMR050, SBH Zubehör</t>
  </si>
  <si>
    <t>Sungrow 2xSHT25, 20x SBH Batteriemodul (IEC)_SMR050, SBH Zubehör</t>
  </si>
  <si>
    <t>Sungrow SHT25, 10x SBH Batteriemodul (IEC)_SMR050, SBH Zubehör</t>
  </si>
  <si>
    <t>Energiezähler – Drehstrom</t>
  </si>
  <si>
    <t>Dreiphasen-Hybrid-Erzeuger, asymmetrischer Ausgang, hervorragende netzunabhängige Notstromversorgung</t>
  </si>
  <si>
    <t>Dreiphasen-Hybrid-Erfinder</t>
  </si>
  <si>
    <t>Huawei Wechselrichter SET SUN 2000-10K-MAP0, Leistungsmodul LUNA2000-10KW-C1, Huawei Zähler DTSU666-H 100A, Batteriemodul LUNA2000-5-E0</t>
  </si>
  <si>
    <t>Huawei Wechselrichter SET SUN 2000-10K-MAP0, Leistungsmodul LUNA2000-10KW-C1, Huawei Zähler DTSU666-H 100A, Batteriemodul LUNA2000-7-E1</t>
  </si>
  <si>
    <t>Huawei Wechselrichter SET SUN 5000-12K-MAP0, Leistungsmodul LUNA2000-10KW-C1, Huawei Zähler DTSU666-H 100A, Batteriemodul LUNA2000-5-E0</t>
  </si>
  <si>
    <t>Huawei Wechselrichter SET SUN 5000-12K-MAP0, Leistungsmodul LUNA2000-10KW-C1, Huawei Zähler DTSU666-H 100A, Batteriemodul LUNA2000-7-E1</t>
  </si>
  <si>
    <t>Leistungsmodul (BMS)</t>
  </si>
  <si>
    <t>Zähler – Drehstrom</t>
  </si>
  <si>
    <t>Wandmontage</t>
  </si>
  <si>
    <t>Energiemanagement-Assistent</t>
  </si>
  <si>
    <t>Leistung 2,5 W, LED-Anzeige, Plug &amp; Play, Schutzart: IP65</t>
  </si>
  <si>
    <t>3-Phasen-Ladegerät</t>
  </si>
  <si>
    <t>Optimierer 600 W, 14,5 A; Stecker MC4, Kabel 1300 mm</t>
  </si>
  <si>
    <t xml:space="preserve"> Optimierer 1100 W; 20 A; Anschluss MC4; Version mit kurzem Eingangskabel</t>
  </si>
  <si>
    <t>Optimierer 1100 W; 20 A; Anschluss MC4; Version mit langem Eingangskabel</t>
  </si>
  <si>
    <t>Niederspannungs-Einphasen-Hybridwechselrichter</t>
  </si>
  <si>
    <t>Dreiphasen-Hybridwechselrichter für Niederspannungsanlagen</t>
  </si>
  <si>
    <t>Einphasiger Hybrid</t>
  </si>
  <si>
    <t>Dreiphasen-Hybridwechselrichter für Hochspannung</t>
  </si>
  <si>
    <t>Batterie LV</t>
  </si>
  <si>
    <t>HV-Rack für Bos - 9 Ebenen</t>
  </si>
  <si>
    <t>HV-Rack für Bos - 13 Lagen</t>
  </si>
  <si>
    <t>Hochspannungs-Steuerkasten für BOS</t>
  </si>
  <si>
    <t>Zubehör für Solarpaneele</t>
  </si>
  <si>
    <t>RTU-Schaltanlage inkl. FVE – Ausfallpunkt ist der Wechselrichter (LTE-Modem, SPS, U/l/f-Messung, 24-Ah-USV-Backup, 8-facher Schalter, Stahlschaltanlage) + 10 Stunden Projektion</t>
  </si>
  <si>
    <t>Sekundäre Schalttafel (U/l/f-Messung, Backup-USV 2 min, 8 x Schalter)</t>
  </si>
  <si>
    <t>Voreingestelltes/programmiertes digitales Panel-Multimeter PLA33RXEDL 0xDI/0xRE/RS485 (Einbau in vorhandenen Schrank)</t>
  </si>
  <si>
    <t>Designarbeit (optional) - Prüfung und gegebenenfalls Kommentierung der PV-Projektdokumentation im Hinblick auf den Genehmigungsprozess beim Distributor.</t>
  </si>
  <si>
    <t>RTU-Verteileranlage inkl. FVE (LTE-Modem, SPS, U/l/f-Messung, 24-Ah-USV-Backup, 8-fach-Schalter, Stahlverteiler) + Sekundärverteileranlage (U/l/f-Messung, 2-Minuten-USV-Backup, 8-fach-Schalter) + 10 Stunden Projektion</t>
  </si>
  <si>
    <t>Auftragsdienst WIT</t>
  </si>
  <si>
    <t>https://solsol.cz/de/plu/101406</t>
  </si>
  <si>
    <t>https://solsol.cz/de/plu/101413</t>
  </si>
  <si>
    <t>https://solsol.cz/de/plu/101414</t>
  </si>
  <si>
    <t>https://solsol.cz/de/plu/101422</t>
  </si>
  <si>
    <t>https://solsol.cz/de/plu/101431</t>
  </si>
  <si>
    <t>https://solsol.cz/de/plu/101440</t>
  </si>
  <si>
    <t>https://solsol.cz/de/plu/101459</t>
  </si>
  <si>
    <t>https://solsol.cz/de/plu/101460</t>
  </si>
  <si>
    <t>https://solsol.cz/de/plu/101462</t>
  </si>
  <si>
    <t>https://solsol.cz/de/plu/101463</t>
  </si>
  <si>
    <t>https://solsol.cz/de/plu/101464</t>
  </si>
  <si>
    <t>https://solsol.cz/de/plu/101481</t>
  </si>
  <si>
    <t>https://solsol.cz/de/plu/101482</t>
  </si>
  <si>
    <t>https://solsol.cz/de/plu/101500</t>
  </si>
  <si>
    <t>https://solsol.cz/de/plu/101501</t>
  </si>
  <si>
    <t>https://solsol.cz/de/plu/101531</t>
  </si>
  <si>
    <t>https://solsol.cz/de/plu/101550</t>
  </si>
  <si>
    <t>https://solsol.cz/de/plu/101580</t>
  </si>
  <si>
    <t>https://solsol.cz/de/plu/104450</t>
  </si>
  <si>
    <t>https://solsol.cz/de/plu/104460</t>
  </si>
  <si>
    <t>https://solsol.cz/de/plu/104463</t>
  </si>
  <si>
    <t>https://solsol.cz/de/plu/104465</t>
  </si>
  <si>
    <t>https://solsol.cz/de/plu/104466</t>
  </si>
  <si>
    <t>https://solsol.cz/de/plu/104467</t>
  </si>
  <si>
    <t>https://solsol.cz/de/plu/104500</t>
  </si>
  <si>
    <t>https://solsol.cz/de/plu/104552</t>
  </si>
  <si>
    <t>https://solsol.cz/de/plu/104553</t>
  </si>
  <si>
    <t>https://solsol.cz/de/plu/104570</t>
  </si>
  <si>
    <t>https://solsol.cz/de/plu/104580</t>
  </si>
  <si>
    <t>https://solsol.cz/de/plu/104590</t>
  </si>
  <si>
    <t>https://solsol.cz/de/plu/104600</t>
  </si>
  <si>
    <t>https://solsol.cz/de/plu/104661</t>
  </si>
  <si>
    <t>https://solsol.cz/de/plu/105371</t>
  </si>
  <si>
    <t>https://solsol.cz/de/plu/105372</t>
  </si>
  <si>
    <t>https://solsol.cz/de/plu/105384</t>
  </si>
  <si>
    <t>https://solsol.cz/de/plu/106411</t>
  </si>
  <si>
    <t>https://solsol.cz/de/plu/106461</t>
  </si>
  <si>
    <t>https://solsol.cz/de/plu/113290</t>
  </si>
  <si>
    <t>https://solsol.cz/de/plu/113363</t>
  </si>
  <si>
    <t>https://solsol.cz/de/plu/113370</t>
  </si>
  <si>
    <t>https://solsol.cz/de/plu/113430</t>
  </si>
  <si>
    <t>https://solsol.cz/de/plu/115380</t>
  </si>
  <si>
    <t>https://solsol.cz/de/plu/115401</t>
  </si>
  <si>
    <t>https://solsol.cz/de/plu/115403</t>
  </si>
  <si>
    <t>https://solsol.cz/de/plu/115410</t>
  </si>
  <si>
    <t>https://solsol.cz/de/plu/115421</t>
  </si>
  <si>
    <t>https://solsol.cz/de/plu/115422</t>
  </si>
  <si>
    <t>https://solsol.cz/de/plu/115423</t>
  </si>
  <si>
    <t>https://solsol.cz/de/plu/115461</t>
  </si>
  <si>
    <t>https://solsol.cz/de/plu/118281</t>
  </si>
  <si>
    <t>https://solsol.cz/de/plu/118371</t>
  </si>
  <si>
    <t>https://solsol.cz/de/plu/118372</t>
  </si>
  <si>
    <t>https://solsol.cz/de/plu/118500</t>
  </si>
  <si>
    <t>https://solsol.cz/de/plu/118501</t>
  </si>
  <si>
    <t>https://solsol.cz/de/plu/118435</t>
  </si>
  <si>
    <t>https://solsol.cz/de/plu/119402</t>
  </si>
  <si>
    <t>https://solsol.cz/de/plu/119403</t>
  </si>
  <si>
    <t>https://solsol.cz/de/plu/119440</t>
  </si>
  <si>
    <t>https://solsol.cz/de/plu/119450</t>
  </si>
  <si>
    <t>https://solsol.cz/de/plu/119470</t>
  </si>
  <si>
    <t>https://solsol.cz/de/plu/119541</t>
  </si>
  <si>
    <t>https://solsol.cz/de/plu/119560</t>
  </si>
  <si>
    <t>https://solsol.cz/de/plu/120550</t>
  </si>
  <si>
    <t>https://solsol.cz/de/plu/120380</t>
  </si>
  <si>
    <t>https://solsol.cz/de/plu/120420</t>
  </si>
  <si>
    <t>https://solsol.cz/de/plu/120451</t>
  </si>
  <si>
    <t>https://solsol.cz/de/plu/120480</t>
  </si>
  <si>
    <t>https://solsol.cz/de/plu/138500</t>
  </si>
  <si>
    <t>https://solsol.cz/de/plu/120501</t>
  </si>
  <si>
    <t>https://solsol.cz/de/plu/120400</t>
  </si>
  <si>
    <t>https://solsol.cz/de/plu/120590</t>
  </si>
  <si>
    <t>https://solsol.cz/de/plu/120551</t>
  </si>
  <si>
    <t>https://solsol.cz/de/plu/120580</t>
  </si>
  <si>
    <t>https://solsol.cz/de/plu/126460</t>
  </si>
  <si>
    <t>https://solsol.cz/de/plu/126470</t>
  </si>
  <si>
    <t>https://solsol.cz/de/plu/128431</t>
  </si>
  <si>
    <t>https://solsol.cz/de/plu/128440</t>
  </si>
  <si>
    <t>https://solsol.cz/de/plu/128451</t>
  </si>
  <si>
    <t>https://solsol.cz/de/plu/128462</t>
  </si>
  <si>
    <t>https://solsol.cz/de/plu/128504</t>
  </si>
  <si>
    <t>https://solsol.cz/de/plu/128507</t>
  </si>
  <si>
    <t>https://solsol.cz/de/plu/128506</t>
  </si>
  <si>
    <t>https://solsol.cz/de/plu/128602</t>
  </si>
  <si>
    <t>https://solsol.cz/de/plu/128621</t>
  </si>
  <si>
    <t>https://solsol.cz/de/plu/128670</t>
  </si>
  <si>
    <t>https://solsol.cz/de/plu/130440</t>
  </si>
  <si>
    <t>https://solsol.cz/de/plu/130454</t>
  </si>
  <si>
    <t>https://solsol.cz/de/plu/130456</t>
  </si>
  <si>
    <t>https://solsol.cz/de/plu/130458</t>
  </si>
  <si>
    <t>https://solsol.cz/de/plu/130463</t>
  </si>
  <si>
    <t>https://solsol.cz/de/plu/130459</t>
  </si>
  <si>
    <t>https://solsol.cz/de/plu/130460</t>
  </si>
  <si>
    <t>https://solsol.cz/de/plu/130472</t>
  </si>
  <si>
    <t>https://solsol.cz/de/plu/130471</t>
  </si>
  <si>
    <t>https://solsol.cz/de/plu/130501</t>
  </si>
  <si>
    <t>https://solsol.cz/de/plu/130600</t>
  </si>
  <si>
    <t>https://solsol.cz/de/plu/130610</t>
  </si>
  <si>
    <t>https://solsol.cz/de/plu/130613</t>
  </si>
  <si>
    <t>https://solsol.cz/de/plu/130640</t>
  </si>
  <si>
    <t>https://solsol.cz/de/plu/130466</t>
  </si>
  <si>
    <t>https://solsol.cz/de/plu/130470</t>
  </si>
  <si>
    <t>https://solsol.cz/de/plu/130500</t>
  </si>
  <si>
    <t>https://solsol.cz/de/plu/130462</t>
  </si>
  <si>
    <t>https://solsol.cz/de/plu/130461</t>
  </si>
  <si>
    <t>https://solsol.cz/de/plu/130651</t>
  </si>
  <si>
    <t>https://solsol.cz/de/plu/130641</t>
  </si>
  <si>
    <t>https://solsol.cz/de/plu/130480</t>
  </si>
  <si>
    <t>https://solsol.cz/de/plu/130481</t>
  </si>
  <si>
    <t>https://solsol.cz/de/plu/130473</t>
  </si>
  <si>
    <t>https://solsol.cz/de/plu/130482</t>
  </si>
  <si>
    <t>https://solsol.cz/de/plu/130483</t>
  </si>
  <si>
    <t>https://solsol.cz/de/plu/130490</t>
  </si>
  <si>
    <t>https://solsol.cz/de/plu/131411</t>
  </si>
  <si>
    <t>https://solsol.cz/de/plu/131470</t>
  </si>
  <si>
    <t>https://solsol.cz/de/plu/109200</t>
  </si>
  <si>
    <t>https://solsol.cz/de/plu/120101</t>
  </si>
  <si>
    <t>https://solsol.cz/de/plu/135580</t>
  </si>
  <si>
    <t>https://solsol.cz/de/plu/201081</t>
  </si>
  <si>
    <t>https://solsol.cz/de/plu/201101</t>
  </si>
  <si>
    <t>https://solsol.cz/de/plu/201001</t>
  </si>
  <si>
    <t>https://solsol.cz/de/plu/301100</t>
  </si>
  <si>
    <t>https://solsol.cz/de/plu/301102</t>
  </si>
  <si>
    <t>https://solsol.cz/de/plu/301150</t>
  </si>
  <si>
    <t>https://solsol.cz/de/plu/501012</t>
  </si>
  <si>
    <t>https://solsol.cz/de/plu/501022</t>
  </si>
  <si>
    <t>https://solsol.cz/de/plu/501015</t>
  </si>
  <si>
    <t>https://solsol.cz/de/plu/501023</t>
  </si>
  <si>
    <t>https://solsol.cz/de/plu/502043</t>
  </si>
  <si>
    <t>https://solsol.cz/de/plu/502023</t>
  </si>
  <si>
    <t>https://solsol.cz/de/plu/823301</t>
  </si>
  <si>
    <t>https://solsol.cz/de/plu/823302</t>
  </si>
  <si>
    <t>https://solsol.cz/de/plu/823303</t>
  </si>
  <si>
    <t>https://solsol.cz/de/plu/823304</t>
  </si>
  <si>
    <t>https://solsol.cz/de/plu/823101</t>
  </si>
  <si>
    <t>https://solsol.cz/de/plu/823401</t>
  </si>
  <si>
    <t>https://solsol.cz/de/plu/823201</t>
  </si>
  <si>
    <t>https://solsol.cz/de/plu/523101</t>
  </si>
  <si>
    <t>https://solsol.cz/de/plu/923000</t>
  </si>
  <si>
    <t>https://solsol.cz/de/plu/343050</t>
  </si>
  <si>
    <t>https://solsol.cz/de/plu/543012</t>
  </si>
  <si>
    <t>https://solsol.cz/de/plu/543022</t>
  </si>
  <si>
    <t>https://solsol.cz/de/plu/543011</t>
  </si>
  <si>
    <t>https://solsol.cz/de/plu/820204</t>
  </si>
  <si>
    <t>https://solsol.cz/de/plu/820203</t>
  </si>
  <si>
    <t>https://solsol.cz/de/plu/514025</t>
  </si>
  <si>
    <t>https://solsol.cz/de/plu/514015</t>
  </si>
  <si>
    <t>https://solsol.cz/de/plu/208081</t>
  </si>
  <si>
    <t>https://solsol.cz/de/plu/208101</t>
  </si>
  <si>
    <t>https://solsol.cz/de/plu/208102</t>
  </si>
  <si>
    <t>https://solsol.cz/de/plu/208150</t>
  </si>
  <si>
    <t>https://solsol.cz/de/plu/208006</t>
  </si>
  <si>
    <t>https://solsol.cz/de/plu/208007</t>
  </si>
  <si>
    <t>https://solsol.cz/de/plu/508101</t>
  </si>
  <si>
    <t>https://solsol.cz/de/plu/508103</t>
  </si>
  <si>
    <t>https://solsol.cz/de/plu/508105</t>
  </si>
  <si>
    <t>https://solsol.cz/de/plu/209080</t>
  </si>
  <si>
    <t>https://solsol.cz/de/plu/209039</t>
  </si>
  <si>
    <t>https://solsol.cz/de/plu/209020</t>
  </si>
  <si>
    <t>https://solsol.cz/de/plu/209021</t>
  </si>
  <si>
    <t>https://solsol.cz/de/plu/209022</t>
  </si>
  <si>
    <t>https://solsol.cz/de/plu/209031</t>
  </si>
  <si>
    <t>https://solsol.cz/de/plu/209032</t>
  </si>
  <si>
    <t>https://solsol.cz/de/plu/209040</t>
  </si>
  <si>
    <t>https://solsol.cz/de/plu/209060</t>
  </si>
  <si>
    <t>https://solsol.cz/de/plu/209038</t>
  </si>
  <si>
    <t>https://solsol.cz/de/plu/209052</t>
  </si>
  <si>
    <t>https://solsol.cz/de/plu/209082</t>
  </si>
  <si>
    <t>https://solsol.cz/de/plu/209105</t>
  </si>
  <si>
    <t>https://solsol.cz/de/plu/209152</t>
  </si>
  <si>
    <t>https://solsol.cz/de/plu/209201</t>
  </si>
  <si>
    <t>https://solsol.cz/de/plu/209251</t>
  </si>
  <si>
    <t>https://solsol.cz/de/plu/209301</t>
  </si>
  <si>
    <t>https://solsol.cz/de/plu/209361</t>
  </si>
  <si>
    <t>https://solsol.cz/de/plu/209503</t>
  </si>
  <si>
    <t>https://solsol.cz/de/plu/209801</t>
  </si>
  <si>
    <t>https://solsol.cz/de/plu/209802</t>
  </si>
  <si>
    <t>https://solsol.cz/de/plu/209012</t>
  </si>
  <si>
    <t>https://solsol.cz/de/plu/209090</t>
  </si>
  <si>
    <t>https://solsol.cz/de/plu/209013</t>
  </si>
  <si>
    <t>https://solsol.cz/de/plu/209014</t>
  </si>
  <si>
    <t>https://solsol.cz/de/plu/209015</t>
  </si>
  <si>
    <t>https://solsol.cz/de/plu/209030</t>
  </si>
  <si>
    <t>https://solsol.cz/de/plu/209061</t>
  </si>
  <si>
    <t>https://solsol.cz/de/plu/209062</t>
  </si>
  <si>
    <t>https://solsol.cz/de/plu/309054</t>
  </si>
  <si>
    <t>https://solsol.cz/de/plu/509502</t>
  </si>
  <si>
    <t>https://solsol.cz/de/plu/309051</t>
  </si>
  <si>
    <t>https://solsol.cz/de/plu/509024</t>
  </si>
  <si>
    <t>https://solsol.cz/de/plu/209036</t>
  </si>
  <si>
    <t>https://solsol.cz/de/plu/209051</t>
  </si>
  <si>
    <t>https://solsol.cz/de/plu/209081</t>
  </si>
  <si>
    <t>https://solsol.cz/de/plu/209101</t>
  </si>
  <si>
    <t>https://solsol.cz/de/plu/309021</t>
  </si>
  <si>
    <t>https://solsol.cz/de/plu/309023</t>
  </si>
  <si>
    <t>https://solsol.cz/de/plu/509022</t>
  </si>
  <si>
    <t>https://solsol.cz/de/plu/509028</t>
  </si>
  <si>
    <t>https://solsol.cz/de/plu/309001</t>
  </si>
  <si>
    <t>https://solsol.cz/de/plu/309009</t>
  </si>
  <si>
    <t>https://solsol.cz/de/plu/509012</t>
  </si>
  <si>
    <t>https://solsol.cz/de/plu/509032</t>
  </si>
  <si>
    <t>https://solsol.cz/de/plu/509042</t>
  </si>
  <si>
    <t>https://solsol.cz/de/plu/509044</t>
  </si>
  <si>
    <t>https://solsol.cz/de/plu/309002</t>
  </si>
  <si>
    <t>https://solsol.cz/de/plu/309061</t>
  </si>
  <si>
    <t>https://solsol.cz/de/plu/509023</t>
  </si>
  <si>
    <t>https://solsol.cz/de/plu/509033</t>
  </si>
  <si>
    <t>https://solsol.cz/de/plu/209035</t>
  </si>
  <si>
    <t>https://solsol.cz/de/plu/209006</t>
  </si>
  <si>
    <t>https://solsol.cz/de/plu/209007</t>
  </si>
  <si>
    <t>https://solsol.cz/de/plu/209008</t>
  </si>
  <si>
    <t>https://solsol.cz/de/plu/209046</t>
  </si>
  <si>
    <t>https://solsol.cz/de/plu/209104</t>
  </si>
  <si>
    <t>https://solsol.cz/de/plu/209001</t>
  </si>
  <si>
    <t>https://solsol.cz/de/plu/209028</t>
  </si>
  <si>
    <t>https://solsol.cz/de/plu/209002</t>
  </si>
  <si>
    <t>https://solsol.cz/de/plu/209003</t>
  </si>
  <si>
    <t>https://solsol.cz/de/plu/209004</t>
  </si>
  <si>
    <t>https://solsol.cz/de/plu/209005</t>
  </si>
  <si>
    <t>https://solsol.cz/de/plu/209107</t>
  </si>
  <si>
    <t>https://solsol.cz/de/plu/209154</t>
  </si>
  <si>
    <t>https://solsol.cz/de/plu/209047</t>
  </si>
  <si>
    <t>https://solsol.cz/de/plu/209153</t>
  </si>
  <si>
    <t>https://solsol.cz/de/plu/209200</t>
  </si>
  <si>
    <t>https://solsol.cz/de/plu/209250</t>
  </si>
  <si>
    <t>https://solsol.cz/de/plu/209302</t>
  </si>
  <si>
    <t>https://solsol.cz/de/plu/209009</t>
  </si>
  <si>
    <t>https://solsol.cz/de/plu/209010</t>
  </si>
  <si>
    <t>https://solsol.cz/de/plu/209018</t>
  </si>
  <si>
    <t>https://solsol.cz/de/plu/209019</t>
  </si>
  <si>
    <t>https://solsol.cz/de/plu/209029</t>
  </si>
  <si>
    <t>https://solsol.cz/de/plu/209034</t>
  </si>
  <si>
    <t>https://solsol.cz/de/plu/309052</t>
  </si>
  <si>
    <t>https://solsol.cz/de/plu/309003</t>
  </si>
  <si>
    <t>https://solsol.cz/de/plu/309007</t>
  </si>
  <si>
    <t>https://solsol.cz/de/plu/309006</t>
  </si>
  <si>
    <t>https://solsol.cz/de/plu/509014</t>
  </si>
  <si>
    <t>https://solsol.cz/de/plu/509035</t>
  </si>
  <si>
    <t>https://solsol.cz/de/plu/509036</t>
  </si>
  <si>
    <t>https://solsol.cz/de/plu/509027</t>
  </si>
  <si>
    <t>https://solsol.cz/de/plu/509102</t>
  </si>
  <si>
    <t>https://solsol.cz/de/plu/509505</t>
  </si>
  <si>
    <t>https://solsol.cz/de/plu/209504</t>
  </si>
  <si>
    <t>https://solsol.cz/de/plu/209751</t>
  </si>
  <si>
    <t>https://solsol.cz/de/plu/209016</t>
  </si>
  <si>
    <t>https://solsol.cz/de/plu/209043</t>
  </si>
  <si>
    <t>https://solsol.cz/de/plu/209044</t>
  </si>
  <si>
    <t>https://solsol.cz/de/plu/209045</t>
  </si>
  <si>
    <t>https://solsol.cz/de/plu/209026</t>
  </si>
  <si>
    <t>https://solsol.cz/de/plu/209041</t>
  </si>
  <si>
    <t>https://solsol.cz/de/plu/209025</t>
  </si>
  <si>
    <t>https://solsol.cz/de/plu/209024</t>
  </si>
  <si>
    <t>https://solsol.cz/de/plu/309141</t>
  </si>
  <si>
    <t>https://solsol.cz/de/plu/309004</t>
  </si>
  <si>
    <t>https://solsol.cz/de/plu/309005</t>
  </si>
  <si>
    <t>https://solsol.cz/de/plu/509025</t>
  </si>
  <si>
    <t>https://solsol.cz/de/plu/509016</t>
  </si>
  <si>
    <t>https://solsol.cz/de/plu/509026</t>
  </si>
  <si>
    <t>https://solsol.cz/de/plu/509055</t>
  </si>
  <si>
    <t>https://solsol.cz/de/plu/509008</t>
  </si>
  <si>
    <t>https://solsol.cz/de/plu/509082</t>
  </si>
  <si>
    <t>https://solsol.cz/de/plu/509122</t>
  </si>
  <si>
    <t>https://solsol.cz/de/plu/509092</t>
  </si>
  <si>
    <t>https://solsol.cz/de/plu/509112</t>
  </si>
  <si>
    <t>https://solsol.cz/de/plu/509050</t>
  </si>
  <si>
    <t>https://solsol.cz/de/plu/509030</t>
  </si>
  <si>
    <t>https://solsol.cz/de/plu/509080</t>
  </si>
  <si>
    <t>https://solsol.cz/de/plu/509060</t>
  </si>
  <si>
    <t>https://solsol.cz/de/plu/509149</t>
  </si>
  <si>
    <t>https://solsol.cz/de/plu/509100</t>
  </si>
  <si>
    <t>https://solsol.cz/de/plu/509160</t>
  </si>
  <si>
    <t>https://solsol.cz/de/plu/509170</t>
  </si>
  <si>
    <t>https://solsol.cz/de/plu/509110</t>
  </si>
  <si>
    <t>https://solsol.cz/de/plu/509120</t>
  </si>
  <si>
    <t>https://solsol.cz/de/plu/509130</t>
  </si>
  <si>
    <t>https://solsol.cz/de/plu/709072</t>
  </si>
  <si>
    <t>https://solsol.cz/de/plu/709113</t>
  </si>
  <si>
    <t>https://solsol.cz/de/plu/709112</t>
  </si>
  <si>
    <t>https://solsol.cz/de/plu/709111</t>
  </si>
  <si>
    <t>https://solsol.cz/de/plu/709221</t>
  </si>
  <si>
    <t>https://solsol.cz/de/plu/709224</t>
  </si>
  <si>
    <t>https://solsol.cz/de/plu/709401</t>
  </si>
  <si>
    <t>https://solsol.cz/de/plu/509040</t>
  </si>
  <si>
    <t>https://solsol.cz/de/plu/109100</t>
  </si>
  <si>
    <t>https://solsol.cz/de/plu/309010</t>
  </si>
  <si>
    <t>https://solsol.cz/de/plu/309020</t>
  </si>
  <si>
    <t>https://solsol.cz/de/plu/309024</t>
  </si>
  <si>
    <t>https://solsol.cz/de/plu/509010</t>
  </si>
  <si>
    <t>https://solsol.cz/de/plu/509081</t>
  </si>
  <si>
    <t>https://solsol.cz/de/plu/509211</t>
  </si>
  <si>
    <t>https://solsol.cz/de/plu/509071</t>
  </si>
  <si>
    <t>https://solsol.cz/de/plu/509011</t>
  </si>
  <si>
    <t>https://solsol.cz/de/plu/509131</t>
  </si>
  <si>
    <t>https://solsol.cz/de/plu/509041</t>
  </si>
  <si>
    <t>https://solsol.cz/de/plu/509021</t>
  </si>
  <si>
    <t>https://solsol.cz/de/plu/509151</t>
  </si>
  <si>
    <t>https://solsol.cz/de/plu/509161</t>
  </si>
  <si>
    <t>https://solsol.cz/de/plu/509150</t>
  </si>
  <si>
    <t>https://solsol.cz/de/plu/509601</t>
  </si>
  <si>
    <t>https://solsol.cz/de/plu/509037</t>
  </si>
  <si>
    <t>https://solsol.cz/de/plu/509051</t>
  </si>
  <si>
    <t>https://solsol.cz/de/plu/509201</t>
  </si>
  <si>
    <t>https://solsol.cz/de/plu/509031</t>
  </si>
  <si>
    <t>https://solsol.cz/de/plu/509121</t>
  </si>
  <si>
    <t>https://solsol.cz/de/plu/509152</t>
  </si>
  <si>
    <t>https://solsol.cz/de/plu/509191</t>
  </si>
  <si>
    <t>https://solsol.cz/de/plu/509111</t>
  </si>
  <si>
    <t>https://solsol.cz/de/plu/509091</t>
  </si>
  <si>
    <t>https://solsol.cz/de/plu/509144</t>
  </si>
  <si>
    <t>https://solsol.cz/de/plu/509141</t>
  </si>
  <si>
    <t>https://solsol.cz/de/plu/509142</t>
  </si>
  <si>
    <t>https://solsol.cz/de/plu/509147</t>
  </si>
  <si>
    <t>https://solsol.cz/de/plu/509145</t>
  </si>
  <si>
    <t>https://solsol.cz/de/plu/509146</t>
  </si>
  <si>
    <t>https://solsol.cz/de/plu/509148</t>
  </si>
  <si>
    <t>https://solsol.cz/de/plu/417021</t>
  </si>
  <si>
    <t>https://solsol.cz/de/plu/417141</t>
  </si>
  <si>
    <t>https://solsol.cz/de/plu/417131</t>
  </si>
  <si>
    <t>https://solsol.cz/de/plu/417101</t>
  </si>
  <si>
    <t>https://solsol.cz/de/plu/417121</t>
  </si>
  <si>
    <t>https://solsol.cz/de/plu/417011</t>
  </si>
  <si>
    <t>https://solsol.cz/de/plu/417091</t>
  </si>
  <si>
    <t>https://solsol.cz/de/plu/417002</t>
  </si>
  <si>
    <t>https://solsol.cz/de/plu/417012</t>
  </si>
  <si>
    <t>https://solsol.cz/de/plu/417042</t>
  </si>
  <si>
    <t>https://solsol.cz/de/plu/417043</t>
  </si>
  <si>
    <t>https://solsol.cz/de/plu/417044</t>
  </si>
  <si>
    <t>https://solsol.cz/de/plu/212106</t>
  </si>
  <si>
    <t>https://solsol.cz/de/plu/212107</t>
  </si>
  <si>
    <t>https://solsol.cz/de/plu/212121</t>
  </si>
  <si>
    <t>https://solsol.cz/de/plu/212161</t>
  </si>
  <si>
    <t>https://solsol.cz/de/plu/212171</t>
  </si>
  <si>
    <t>https://solsol.cz/de/plu/212201</t>
  </si>
  <si>
    <t>https://solsol.cz/de/plu/212251</t>
  </si>
  <si>
    <t>https://solsol.cz/de/plu/212301</t>
  </si>
  <si>
    <t>https://solsol.cz/de/plu/212331</t>
  </si>
  <si>
    <t>https://solsol.cz/de/plu/212501</t>
  </si>
  <si>
    <t>https://solsol.cz/de/plu/212502</t>
  </si>
  <si>
    <t>https://solsol.cz/de/plu/212661</t>
  </si>
  <si>
    <t>https://solsol.cz/de/plu/212901</t>
  </si>
  <si>
    <t>https://solsol.cz/de/plu/212102</t>
  </si>
  <si>
    <t>https://solsol.cz/de/plu/212104</t>
  </si>
  <si>
    <t>https://solsol.cz/de/plu/212019</t>
  </si>
  <si>
    <t>https://solsol.cz/de/plu/212010</t>
  </si>
  <si>
    <t>https://solsol.cz/de/plu/212503</t>
  </si>
  <si>
    <t>https://solsol.cz/de/plu/212001</t>
  </si>
  <si>
    <t>https://solsol.cz/de/plu/212002</t>
  </si>
  <si>
    <t>https://solsol.cz/de/plu/212003</t>
  </si>
  <si>
    <t>https://solsol.cz/de/plu/212004</t>
  </si>
  <si>
    <t>https://solsol.cz/de/plu/212007</t>
  </si>
  <si>
    <t>https://solsol.cz/de/plu/212008</t>
  </si>
  <si>
    <t>https://solsol.cz/de/plu/212006</t>
  </si>
  <si>
    <t>https://solsol.cz/de/plu/212005</t>
  </si>
  <si>
    <t>https://solsol.cz/de/plu/312050</t>
  </si>
  <si>
    <t>https://solsol.cz/de/plu/312010</t>
  </si>
  <si>
    <t>https://solsol.cz/de/plu/512012</t>
  </si>
  <si>
    <t>https://solsol.cz/de/plu/512022</t>
  </si>
  <si>
    <t>https://solsol.cz/de/plu/512052</t>
  </si>
  <si>
    <t>https://solsol.cz/de/plu/512062</t>
  </si>
  <si>
    <t>https://solsol.cz/de/plu/512072</t>
  </si>
  <si>
    <t>https://solsol.cz/de/plu/512082</t>
  </si>
  <si>
    <t>https://solsol.cz/de/plu/512092</t>
  </si>
  <si>
    <t>https://solsol.cz/de/plu/512102</t>
  </si>
  <si>
    <t>https://solsol.cz/de/plu/512115</t>
  </si>
  <si>
    <t>https://solsol.cz/de/plu/512116</t>
  </si>
  <si>
    <t>https://solsol.cz/de/plu/512042</t>
  </si>
  <si>
    <t>https://solsol.cz/de/plu/512111</t>
  </si>
  <si>
    <t>https://solsol.cz/de/plu/512121</t>
  </si>
  <si>
    <t>https://solsol.cz/de/plu/512131</t>
  </si>
  <si>
    <t>https://solsol.cz/de/plu/512101</t>
  </si>
  <si>
    <t>https://solsol.cz/de/plu/712221</t>
  </si>
  <si>
    <t>https://solsol.cz/de/plu/412406</t>
  </si>
  <si>
    <t>https://solsol.cz/de/plu/412441</t>
  </si>
  <si>
    <t>https://solsol.cz/de/plu/412500</t>
  </si>
  <si>
    <t>https://solsol.cz/de/plu/412606</t>
  </si>
  <si>
    <t>https://solsol.cz/de/plu/412751</t>
  </si>
  <si>
    <t>https://solsol.cz/de/plu/412852</t>
  </si>
  <si>
    <t>https://solsol.cz/de/plu/412952</t>
  </si>
  <si>
    <t>https://solsol.cz/de/plu/412112</t>
  </si>
  <si>
    <t>https://solsol.cz/de/plu/412102</t>
  </si>
  <si>
    <t>https://solsol.cz/de/plu/412023</t>
  </si>
  <si>
    <t>https://solsol.cz/de/plu/412122</t>
  </si>
  <si>
    <t>https://solsol.cz/de/plu/412141</t>
  </si>
  <si>
    <t>https://solsol.cz/de/plu/412151</t>
  </si>
  <si>
    <t>https://solsol.cz/de/plu/512041</t>
  </si>
  <si>
    <t>https://solsol.cz/de/plu/512091</t>
  </si>
  <si>
    <t>https://solsol.cz/de/plu/512081</t>
  </si>
  <si>
    <t>https://solsol.cz/de/plu/512031</t>
  </si>
  <si>
    <t>https://solsol.cz/de/plu/512071</t>
  </si>
  <si>
    <t>https://solsol.cz/de/plu/512032</t>
  </si>
  <si>
    <t>https://solsol.cz/de/plu/512061</t>
  </si>
  <si>
    <t>https://solsol.cz/de/plu/912004</t>
  </si>
  <si>
    <t>https://solsol.cz/de/plu/512010</t>
  </si>
  <si>
    <t>https://solsol.cz/de/plu/232100</t>
  </si>
  <si>
    <t>https://solsol.cz/de/plu/232101</t>
  </si>
  <si>
    <t>https://solsol.cz/de/plu/232150</t>
  </si>
  <si>
    <t>https://solsol.cz/de/plu/232200</t>
  </si>
  <si>
    <t>https://solsol.cz/de/plu/232252</t>
  </si>
  <si>
    <t>https://solsol.cz/de/plu/232251</t>
  </si>
  <si>
    <t>https://solsol.cz/de/plu/232300</t>
  </si>
  <si>
    <t>https://solsol.cz/de/plu/232050</t>
  </si>
  <si>
    <t>https://solsol.cz/de/plu/232051</t>
  </si>
  <si>
    <t>https://solsol.cz/de/plu/232053</t>
  </si>
  <si>
    <t>https://solsol.cz/de/plu/332030</t>
  </si>
  <si>
    <t>https://solsol.cz/de/plu/332031</t>
  </si>
  <si>
    <t>https://solsol.cz/de/plu/232022</t>
  </si>
  <si>
    <t>https://solsol.cz/de/plu/232501</t>
  </si>
  <si>
    <t>https://solsol.cz/de/plu/532032</t>
  </si>
  <si>
    <t>https://solsol.cz/de/plu/532042</t>
  </si>
  <si>
    <t>https://solsol.cz/de/plu/332052</t>
  </si>
  <si>
    <t>https://solsol.cz/de/plu/732110</t>
  </si>
  <si>
    <t>https://solsol.cz/de/plu/732220</t>
  </si>
  <si>
    <t>https://solsol.cz/de/plu/532000</t>
  </si>
  <si>
    <t>https://solsol.cz/de/plu/532001</t>
  </si>
  <si>
    <t>https://solsol.cz/de/plu/532008</t>
  </si>
  <si>
    <t>https://solsol.cz/de/plu/532009</t>
  </si>
  <si>
    <t>https://solsol.cz/de/plu/532021</t>
  </si>
  <si>
    <t>https://solsol.cz/de/plu/532031</t>
  </si>
  <si>
    <t>https://solsol.cz/de/plu/532003</t>
  </si>
  <si>
    <t>https://solsol.cz/de/plu/532011</t>
  </si>
  <si>
    <t>https://solsol.cz/de/plu/532012</t>
  </si>
  <si>
    <t>https://solsol.cz/de/plu/209027</t>
  </si>
  <si>
    <t>https://solsol.cz/de/plu/209037</t>
  </si>
  <si>
    <t>https://solsol.cz/de/plu/232001</t>
  </si>
  <si>
    <t>https://solsol.cz/de/plu/232002</t>
  </si>
  <si>
    <t>https://solsol.cz/de/plu/920034</t>
  </si>
  <si>
    <t>https://solsol.cz/de/plu/920035</t>
  </si>
  <si>
    <t>https://solsol.cz/de/plu/920064</t>
  </si>
  <si>
    <t>https://solsol.cz/de/plu/920065</t>
  </si>
  <si>
    <t>https://solsol.cz/de/plu/920067</t>
  </si>
  <si>
    <t>https://solsol.cz/de/plu/920068</t>
  </si>
  <si>
    <t>https://solsol.cz/de/plu/242050</t>
  </si>
  <si>
    <t>https://solsol.cz/de/plu/242100</t>
  </si>
  <si>
    <t>https://solsol.cz/de/plu/242120</t>
  </si>
  <si>
    <t>https://solsol.cz/de/plu/242500</t>
  </si>
  <si>
    <t>https://solsol.cz/de/plu/342050</t>
  </si>
  <si>
    <t>https://solsol.cz/de/plu/342160</t>
  </si>
  <si>
    <t>https://solsol.cz/de/plu/342001</t>
  </si>
  <si>
    <t>https://solsol.cz/de/plu/542032</t>
  </si>
  <si>
    <t>https://solsol.cz/de/plu/542012</t>
  </si>
  <si>
    <t>https://solsol.cz/de/plu/542022</t>
  </si>
  <si>
    <t>https://solsol.cz/de/plu/242001</t>
  </si>
  <si>
    <t>https://solsol.cz/de/plu/342960</t>
  </si>
  <si>
    <t>https://solsol.cz/de/plu/342110</t>
  </si>
  <si>
    <t>https://solsol.cz/de/plu/242002</t>
  </si>
  <si>
    <t>https://solsol.cz/de/plu/242003</t>
  </si>
  <si>
    <t>https://solsol.cz/de/plu/240330</t>
  </si>
  <si>
    <t>https://solsol.cz/de/plu/240501</t>
  </si>
  <si>
    <t>https://solsol.cz/de/plu/240100</t>
  </si>
  <si>
    <t>https://solsol.cz/de/plu/240120</t>
  </si>
  <si>
    <t>https://solsol.cz/de/plu/240030</t>
  </si>
  <si>
    <t>https://solsol.cz/de/plu/240150</t>
  </si>
  <si>
    <t>https://solsol.cz/de/plu/240200</t>
  </si>
  <si>
    <t>https://solsol.cz/de/plu/240201</t>
  </si>
  <si>
    <t>https://solsol.cz/de/plu/340231</t>
  </si>
  <si>
    <t>https://solsol.cz/de/plu/340001</t>
  </si>
  <si>
    <t>https://solsol.cz/de/plu/340050</t>
  </si>
  <si>
    <t>https://solsol.cz/de/plu/540002</t>
  </si>
  <si>
    <t>https://solsol.cz/de/plu/540001</t>
  </si>
  <si>
    <t>https://solsol.cz/de/plu/540011</t>
  </si>
  <si>
    <t>https://solsol.cz/de/plu/540013</t>
  </si>
  <si>
    <t>https://solsol.cz/de/plu/740110</t>
  </si>
  <si>
    <t>https://solsol.cz/de/plu/740220</t>
  </si>
  <si>
    <t>https://solsol.cz/de/plu/240001</t>
  </si>
  <si>
    <t>https://solsol.cz/de/plu/240003</t>
  </si>
  <si>
    <t>https://solsol.cz/de/plu/240004</t>
  </si>
  <si>
    <t>https://solsol.cz/de/plu/240002</t>
  </si>
  <si>
    <t>https://solsol.cz/de/plu/207080</t>
  </si>
  <si>
    <t>https://solsol.cz/de/plu/207101</t>
  </si>
  <si>
    <t>https://solsol.cz/de/plu/207001</t>
  </si>
  <si>
    <t>https://solsol.cz/de/plu/234201</t>
  </si>
  <si>
    <t>https://solsol.cz/de/plu/234300</t>
  </si>
  <si>
    <t>https://solsol.cz/de/plu/234100</t>
  </si>
  <si>
    <t>https://solsol.cz/de/plu/234500</t>
  </si>
  <si>
    <t>https://solsol.cz/de/plu/234081</t>
  </si>
  <si>
    <t>https://solsol.cz/de/plu/234102</t>
  </si>
  <si>
    <t>https://solsol.cz/de/plu/234121</t>
  </si>
  <si>
    <t>https://solsol.cz/de/plu/234122</t>
  </si>
  <si>
    <t>https://solsol.cz/de/plu/234001</t>
  </si>
  <si>
    <t>https://solsol.cz/de/plu/234006</t>
  </si>
  <si>
    <t>https://solsol.cz/de/plu/234003</t>
  </si>
  <si>
    <t>https://solsol.cz/de/plu/234002</t>
  </si>
  <si>
    <t>https://solsol.cz/de/plu/234004</t>
  </si>
  <si>
    <t>https://solsol.cz/de/plu/234005</t>
  </si>
  <si>
    <t>https://solsol.cz/de/plu/334051</t>
  </si>
  <si>
    <t>https://solsol.cz/de/plu/334050</t>
  </si>
  <si>
    <t>https://solsol.cz/de/plu/334070</t>
  </si>
  <si>
    <t>https://solsol.cz/de/plu/334010</t>
  </si>
  <si>
    <t>https://solsol.cz/de/plu/334201</t>
  </si>
  <si>
    <t>https://solsol.cz/de/plu/534016</t>
  </si>
  <si>
    <t>https://solsol.cz/de/plu/534017</t>
  </si>
  <si>
    <t>https://solsol.cz/de/plu/534018</t>
  </si>
  <si>
    <t>https://solsol.cz/de/plu/534001</t>
  </si>
  <si>
    <t>https://solsol.cz/de/plu/534000</t>
  </si>
  <si>
    <t>https://solsol.cz/de/plu/534002</t>
  </si>
  <si>
    <t>https://solsol.cz/de/plu/534007</t>
  </si>
  <si>
    <t>https://solsol.cz/de/plu/534008</t>
  </si>
  <si>
    <t>https://solsol.cz/de/plu/534009</t>
  </si>
  <si>
    <t>https://solsol.cz/de/plu/534012</t>
  </si>
  <si>
    <t>https://solsol.cz/de/plu/534006</t>
  </si>
  <si>
    <t>https://solsol.cz/de/plu/534013</t>
  </si>
  <si>
    <t>https://solsol.cz/de/plu/534005</t>
  </si>
  <si>
    <t>https://solsol.cz/de/plu/534004</t>
  </si>
  <si>
    <t>https://solsol.cz/de/plu/534003</t>
  </si>
  <si>
    <t>https://solsol.cz/de/plu/234051</t>
  </si>
  <si>
    <t>https://solsol.cz/de/plu/234060</t>
  </si>
  <si>
    <t>https://solsol.cz/de/plu/233080</t>
  </si>
  <si>
    <t>https://solsol.cz/de/plu/234101</t>
  </si>
  <si>
    <t>https://solsol.cz/de/plu/234120</t>
  </si>
  <si>
    <t>https://solsol.cz/de/plu/234200</t>
  </si>
  <si>
    <t>https://solsol.cz/de/plu/234250</t>
  </si>
  <si>
    <t>https://solsol.cz/de/plu/234400</t>
  </si>
  <si>
    <t>https://solsol.cz/de/plu/734220</t>
  </si>
  <si>
    <t>https://solsol.cz/de/plu/234050</t>
  </si>
  <si>
    <t>https://solsol.cz/de/plu/234040</t>
  </si>
  <si>
    <t>https://solsol.cz/de/plu/434060</t>
  </si>
  <si>
    <t>https://solsol.cz/de/plu/434110</t>
  </si>
  <si>
    <t>https://solsol.cz/de/plu/434111</t>
  </si>
  <si>
    <t>https://solsol.cz/de/plu/237060</t>
  </si>
  <si>
    <t>https://solsol.cz/de/plu/237080</t>
  </si>
  <si>
    <t>https://solsol.cz/de/plu/237121</t>
  </si>
  <si>
    <t>https://solsol.cz/de/plu/237061</t>
  </si>
  <si>
    <t>https://solsol.cz/de/plu/237120</t>
  </si>
  <si>
    <t>https://solsol.cz/de/plu/237104</t>
  </si>
  <si>
    <t>https://solsol.cz/de/plu/237201</t>
  </si>
  <si>
    <t>https://solsol.cz/de/plu/237300</t>
  </si>
  <si>
    <t>https://solsol.cz/de/plu/237500</t>
  </si>
  <si>
    <t>https://solsol.cz/de/plu/337050</t>
  </si>
  <si>
    <t>https://solsol.cz/de/plu/337052</t>
  </si>
  <si>
    <t>https://solsol.cz/de/plu/537012</t>
  </si>
  <si>
    <t>https://solsol.cz/de/plu/537002</t>
  </si>
  <si>
    <t>https://solsol.cz/de/plu/337051</t>
  </si>
  <si>
    <t>https://solsol.cz/de/plu/336001</t>
  </si>
  <si>
    <t>https://solsol.cz/de/plu/336003</t>
  </si>
  <si>
    <t>https://solsol.cz/de/plu/336030</t>
  </si>
  <si>
    <t>https://solsol.cz/de/plu/336031</t>
  </si>
  <si>
    <t>https://solsol.cz/de/plu/311001</t>
  </si>
  <si>
    <t>https://solsol.cz/de/plu/311002</t>
  </si>
  <si>
    <t>https://solsol.cz/de/plu/316002</t>
  </si>
  <si>
    <t>https://solsol.cz/de/plu/316033</t>
  </si>
  <si>
    <t>https://solsol.cz/de/plu/120103</t>
  </si>
  <si>
    <t>https://solsol.cz/de/plu/120104</t>
  </si>
  <si>
    <t>https://solsol.cz/de/plu/920036</t>
  </si>
  <si>
    <t>https://solsol.cz/de/plu/920037</t>
  </si>
  <si>
    <t>https://solsol.cz/de/plu/920038</t>
  </si>
  <si>
    <t>https://solsol.cz/de/plu/920039</t>
  </si>
  <si>
    <t>https://solsol.cz/de/plu/920040</t>
  </si>
  <si>
    <t>https://solsol.cz/de/plu/001070</t>
  </si>
  <si>
    <t>Wechselrichtergröße kW</t>
  </si>
  <si>
    <t>Backup-Box für 10-kW-Wechselrichter</t>
  </si>
  <si>
    <t>Backup-Box für 15-30 kW Wechselrichter</t>
  </si>
  <si>
    <t>Intelligenter Energiemanager für WIT</t>
  </si>
  <si>
    <t xml:space="preserve"> Batteriekapazität kWh für MOD + MID</t>
  </si>
  <si>
    <t>Batteriekapazität kWh für WIT 50-100 HU</t>
  </si>
  <si>
    <t>Anzahl der Sätze</t>
  </si>
  <si>
    <t>Leistung kW</t>
  </si>
  <si>
    <t>Notiz</t>
  </si>
  <si>
    <t>Menge</t>
  </si>
  <si>
    <t>EUR-Preis</t>
  </si>
  <si>
    <t>Ja</t>
  </si>
  <si>
    <t>Nein</t>
  </si>
  <si>
    <t>Erforderlich</t>
  </si>
  <si>
    <t>Teil des Sets</t>
  </si>
  <si>
    <t>Gesamtpreis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</si>
</sst>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0.000"/>
    <numFmt numFmtId="165" formatCode="_-* #,##0_-;\-* #,##0_-;_-* &quot;-&quot;??_-;_-@_-"/>
    <numFmt numFmtId="166" formatCode="0.0"/>
    <numFmt numFmtId="167" formatCode="_-* #,##0.00\ _K_č_-;\-* #,##0.00\ _K_č_-;_-* &quot;-&quot;??\ _K_č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B0F0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4" tint="-0.2499465926084170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4" xfId="0" applyBorder="1"/>
    <xf numFmtId="0" fontId="4" fillId="0" borderId="4" xfId="0" applyFont="1" applyBorder="1"/>
    <xf numFmtId="0" fontId="5" fillId="0" borderId="4" xfId="3" applyBorder="1"/>
    <xf numFmtId="0" fontId="6" fillId="0" borderId="4" xfId="0" applyFont="1" applyBorder="1"/>
    <xf numFmtId="164" fontId="6" fillId="0" borderId="4" xfId="0" applyNumberFormat="1" applyFont="1" applyBorder="1"/>
    <xf numFmtId="165" fontId="6" fillId="0" borderId="4" xfId="1" applyNumberFormat="1" applyFont="1" applyBorder="1"/>
    <xf numFmtId="0" fontId="6" fillId="0" borderId="4" xfId="0" applyFont="1" applyBorder="1" applyAlignment="1">
      <alignment horizontal="center"/>
    </xf>
    <xf numFmtId="10" fontId="6" fillId="0" borderId="4" xfId="0" applyNumberFormat="1" applyFont="1" applyBorder="1" applyAlignment="1">
      <alignment horizontal="center"/>
    </xf>
    <xf numFmtId="0" fontId="6" fillId="0" borderId="5" xfId="0" applyFont="1" applyBorder="1"/>
    <xf numFmtId="0" fontId="4" fillId="0" borderId="0" xfId="0" applyFont="1"/>
    <xf numFmtId="0" fontId="5" fillId="0" borderId="0" xfId="3" applyBorder="1"/>
    <xf numFmtId="0" fontId="6" fillId="0" borderId="0" xfId="0" applyFont="1"/>
    <xf numFmtId="164" fontId="6" fillId="0" borderId="0" xfId="0" applyNumberFormat="1" applyFont="1"/>
    <xf numFmtId="165" fontId="6" fillId="0" borderId="0" xfId="1" applyNumberFormat="1" applyFont="1" applyBorder="1"/>
    <xf numFmtId="0" fontId="6" fillId="0" borderId="0" xfId="0" applyFont="1" applyAlignment="1">
      <alignment horizontal="center"/>
    </xf>
    <xf numFmtId="10" fontId="6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7" fillId="2" borderId="6" xfId="0" applyFont="1" applyFill="1" applyBorder="1" applyAlignment="1">
      <alignment horizontal="center" vertical="center"/>
    </xf>
    <xf numFmtId="0" fontId="8" fillId="0" borderId="7" xfId="0" applyFont="1" applyBorder="1" applyAlignment="1" applyProtection="1">
      <alignment horizontal="center"/>
      <protection locked="0"/>
    </xf>
    <xf numFmtId="0" fontId="7" fillId="2" borderId="8" xfId="0" applyFont="1" applyFill="1" applyBorder="1" applyAlignment="1">
      <alignment horizontal="center" vertical="center"/>
    </xf>
    <xf numFmtId="0" fontId="8" fillId="0" borderId="9" xfId="0" applyFont="1" applyBorder="1" applyAlignment="1" applyProtection="1">
      <alignment horizontal="center"/>
      <protection locked="0"/>
    </xf>
    <xf numFmtId="166" fontId="8" fillId="0" borderId="9" xfId="0" applyNumberFormat="1" applyFont="1" applyBorder="1" applyAlignment="1" applyProtection="1">
      <alignment horizontal="center"/>
      <protection locked="0"/>
    </xf>
    <xf numFmtId="166" fontId="0" fillId="0" borderId="0" xfId="0" applyNumberFormat="1"/>
    <xf numFmtId="1" fontId="0" fillId="0" borderId="0" xfId="2" applyNumberFormat="1" applyFont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/>
      <protection locked="0"/>
    </xf>
    <xf numFmtId="0" fontId="9" fillId="0" borderId="0" xfId="0" applyFont="1"/>
    <xf numFmtId="0" fontId="0" fillId="0" borderId="12" xfId="0" applyBorder="1" applyAlignment="1">
      <alignment horizontal="left"/>
    </xf>
    <xf numFmtId="0" fontId="7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43" fontId="2" fillId="2" borderId="12" xfId="1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/>
    </xf>
    <xf numFmtId="43" fontId="0" fillId="5" borderId="12" xfId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43" fontId="0" fillId="0" borderId="12" xfId="1" applyFont="1" applyBorder="1" applyAlignment="1">
      <alignment horizontal="center"/>
    </xf>
    <xf numFmtId="43" fontId="1" fillId="5" borderId="12" xfId="1" applyFont="1" applyFill="1" applyBorder="1" applyAlignment="1">
      <alignment horizontal="center"/>
    </xf>
    <xf numFmtId="43" fontId="1" fillId="0" borderId="12" xfId="1" applyFont="1" applyBorder="1" applyAlignment="1">
      <alignment horizontal="center"/>
    </xf>
    <xf numFmtId="0" fontId="0" fillId="0" borderId="13" xfId="0" applyBorder="1" applyAlignment="1">
      <alignment horizontal="left"/>
    </xf>
    <xf numFmtId="1" fontId="0" fillId="0" borderId="12" xfId="2" applyNumberFormat="1" applyFont="1" applyBorder="1" applyAlignment="1">
      <alignment horizontal="center" vertical="center"/>
    </xf>
    <xf numFmtId="0" fontId="0" fillId="0" borderId="12" xfId="0" applyBorder="1"/>
    <xf numFmtId="43" fontId="6" fillId="0" borderId="14" xfId="1" applyFont="1" applyBorder="1" applyAlignment="1">
      <alignment horizontal="center"/>
    </xf>
    <xf numFmtId="0" fontId="0" fillId="0" borderId="15" xfId="0" applyBorder="1" applyAlignment="1">
      <alignment horizontal="center"/>
    </xf>
    <xf numFmtId="1" fontId="0" fillId="0" borderId="0" xfId="2" applyNumberFormat="1" applyFont="1" applyAlignment="1">
      <alignment horizontal="center" vertical="center"/>
    </xf>
    <xf numFmtId="0" fontId="0" fillId="4" borderId="15" xfId="0" applyFill="1" applyBorder="1" applyAlignment="1">
      <alignment horizontal="center"/>
    </xf>
    <xf numFmtId="1" fontId="0" fillId="0" borderId="12" xfId="2" applyNumberFormat="1" applyFont="1" applyFill="1" applyBorder="1" applyAlignment="1">
      <alignment horizontal="center" vertical="center"/>
    </xf>
    <xf numFmtId="43" fontId="2" fillId="2" borderId="14" xfId="1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1" fontId="0" fillId="0" borderId="12" xfId="2" applyNumberFormat="1" applyFont="1" applyBorder="1" applyAlignment="1">
      <alignment horizontal="left" vertical="center"/>
    </xf>
    <xf numFmtId="1" fontId="0" fillId="0" borderId="12" xfId="0" applyNumberFormat="1" applyBorder="1" applyAlignment="1">
      <alignment horizontal="center"/>
    </xf>
    <xf numFmtId="1" fontId="1" fillId="0" borderId="12" xfId="2" applyNumberFormat="1" applyFont="1" applyBorder="1" applyAlignment="1">
      <alignment horizontal="center" vertical="center"/>
    </xf>
    <xf numFmtId="1" fontId="0" fillId="0" borderId="12" xfId="2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2" borderId="12" xfId="0" applyFont="1" applyFill="1" applyBorder="1" applyAlignment="1">
      <alignment horizontal="center"/>
    </xf>
    <xf numFmtId="167" fontId="2" fillId="2" borderId="14" xfId="1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center"/>
    </xf>
    <xf numFmtId="0" fontId="0" fillId="0" borderId="17" xfId="0" applyBorder="1"/>
    <xf numFmtId="167" fontId="2" fillId="2" borderId="18" xfId="1" applyNumberFormat="1" applyFont="1" applyFill="1" applyBorder="1" applyAlignment="1">
      <alignment horizontal="center" vertical="center"/>
    </xf>
    <xf numFmtId="0" fontId="5" fillId="0" borderId="5" xfId="4" applyBorder="1"/>
  </cellXfs>
  <cellStyles count="5">
    <cellStyle name="Čárka" xfId="1" builtinId="3"/>
    <cellStyle name="Hyperlink" xfId="3" xr:uid="{3B3EA395-7524-4DC6-91DA-147BE170C38D}"/>
    <cellStyle name="Hypertextový odkaz" xfId="4" builtinId="8"/>
    <cellStyle name="Měna" xfId="2" builtinId="4"/>
    <cellStyle name="Normální" xfId="0" builtinId="0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5" formatCode="_-* #,##0_-;\-* #,##0_-;_-* &quot;-&quot;??_-;_-@_-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i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38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161365</xdr:colOff>
      <xdr:row>0</xdr:row>
      <xdr:rowOff>152400</xdr:rowOff>
    </xdr:from>
    <xdr:to>
      <xdr:col>18</xdr:col>
      <xdr:colOff>72543</xdr:colOff>
      <xdr:row>1</xdr:row>
      <xdr:rowOff>224186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406B4CCB-5FB7-49F4-8AFE-823A80658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78165" y="152400"/>
          <a:ext cx="1444702" cy="36706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AD0C791-9D0D-416D-AD23-59463C72D1BE}" name="Tabulka48243" displayName="Tabulka48243" ref="A4:X567" totalsRowShown="0" headerRowDxfId="2" dataDxfId="37" tableBorderDxfId="36">
  <autoFilter ref="A4:X567" xr:uid="{68B82832-4706-47F3-A82E-F9BAB6B99568}"/>
  <tableColumns count="24">
    <tableColumn id="1" xr3:uid="{A99E6DFE-04A4-4C6F-86EA-1B620BFD649A}" name="Kategorie" dataDxfId="35"/>
    <tableColumn id="3" xr3:uid="{0B47AF01-BC20-4CCA-82DC-8EB5BE600BBA}" name="Marke" dataDxfId="34"/>
    <tableColumn id="21" xr3:uid="{FB56AA90-6F5A-4564-8A2C-498A6EE9B305}" name=" Typ" dataDxfId="33"/>
    <tableColumn id="4" xr3:uid="{2090E047-26B5-48DD-AD58-7D91DBCCA151}" name="MODELL" dataDxfId="32">
      <calculatedColumnFormula>HYPERLINK(Tabulka48243[[#This Row],[Sloupec2]],Tabulka48243[[#This Row],[Sloupec1]])</calculatedColumnFormula>
    </tableColumn>
    <tableColumn id="5" xr3:uid="{BD7CF7FC-BCA6-4BFA-B553-096E3DDFCCF5}" name="PLU" dataDxfId="31"/>
    <tableColumn id="6" xr3:uid="{A5C7351E-CD55-40DE-A639-743C024AFB4D}" name=" Leistung [Wp]" dataDxfId="30"/>
    <tableColumn id="7" xr3:uid="{472C7EF9-46AD-4487-A8A8-7F8E1757646C}" name=" Containerpreis [€/Wp]" dataDxfId="29"/>
    <tableColumn id="8" xr3:uid="{98D7AA0B-5C10-4D8D-BD16-FC8332CC5972}" name=" Palettenpreis [€/Wp]" dataDxfId="28"/>
    <tableColumn id="9" xr3:uid="{23C1537B-C8CB-4464-A834-43B189423BA2}" name="Artikelpreis [€/Wp]" dataDxfId="27"/>
    <tableColumn id="26" xr3:uid="{9D5F7E62-0F6C-4AD1-98F4-4D76DD963A91}" name=" Containerpreis [€/Stück]" dataDxfId="26"/>
    <tableColumn id="25" xr3:uid="{78C6A1F7-0697-462B-AF0B-4FC62F673521}" name=" Palettenpreis [€/Stück]" dataDxfId="25"/>
    <tableColumn id="24" xr3:uid="{956264E1-61D5-4B07-A03A-31E90830E680}" name="Artikelpreis [€/Stück]" dataDxfId="24"/>
    <tableColumn id="14" xr3:uid="{141402B3-3328-48A1-A43A-CA710CD4F986}" name="Auf Lager [Stück]" dataDxfId="23"/>
    <tableColumn id="11" xr3:uid="{761C88B0-DDA5-461D-BE59-FB93323DB15E}" name="Rahmen" dataDxfId="22"/>
    <tableColumn id="12" xr3:uid="{3E8F4222-84A5-48F2-B78D-ED47D659CAEA}" name="Hintergrund" dataDxfId="21"/>
    <tableColumn id="16" xr3:uid="{8CAE6270-DFB9-411F-A48B-6C684339D89F}" name="Stück/Palette" dataDxfId="20"/>
    <tableColumn id="17" xr3:uid="{35F7E6DD-FCC8-4216-B5DD-5C0BAF4175C0}" name="Stück/Anzahl" dataDxfId="19"/>
    <tableColumn id="20" xr3:uid="{B58466F6-D57A-47CB-A560-4EEF13BDEAFE}" name="Produktgarantie" dataDxfId="18"/>
    <tableColumn id="19" xr3:uid="{A99EA8D9-550E-4409-8BD3-BD1FCA449FB5}" name="Leistungsgarantie" dataDxfId="17"/>
    <tableColumn id="15" xr3:uid="{9D8F2B0C-3D7E-43DA-B465-F9DBD357C748}" name="Effizienz" dataDxfId="16"/>
    <tableColumn id="18" xr3:uid="{A398B5DC-07E2-47B1-A541-B526D40F69C2}" name="Abmessungen [mm]" dataDxfId="15"/>
    <tableColumn id="2" xr3:uid="{ECCA3C37-272A-406F-9F16-FE27C0DE0911}" name="Sloupec1" dataDxfId="14"/>
    <tableColumn id="10" xr3:uid="{5E7F7A4A-9DC7-4BCD-BA7A-462C553349BC}" name="Sloupec2" dataDxfId="13"/>
    <tableColumn id="13" xr3:uid="{3809F3BA-5965-4F53-A824-DD86C8844BC2}" name="Beschreibung" dataDxfId="12"/>
  </tableColumns>
  <tableStyleInfo name="TableStyleMedium1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CBAAE9F-CFEC-4CED-87BF-8DC95237EC9C}" name="Tabulka25" displayName="Tabulka25" ref="A32:G126" totalsRowShown="0" headerRowDxfId="0" headerRowBorderDxfId="1" tableBorderDxfId="11" totalsRowBorderDxfId="10">
  <autoFilter ref="A32:G126" xr:uid="{B5B1E2C4-6300-4ED9-ABA8-F478E84B8398}"/>
  <tableColumns count="7">
    <tableColumn id="1" xr3:uid="{CAD70157-C5B7-42E2-A043-C1713D14F75F}" name="Technologie" dataDxfId="9"/>
    <tableColumn id="8" xr3:uid="{D53D13A9-46A3-4DDC-822E-3F8222BBAB3F}" name="Leistung kW" dataDxfId="8"/>
    <tableColumn id="2" xr3:uid="{25676769-65FD-4273-BA5F-72F0DB734E5C}" name="PLU" dataDxfId="7"/>
    <tableColumn id="3" xr3:uid="{3EBCD905-A28A-4799-9200-16BA2BE2B8F1}" name="Name" dataDxfId="6"/>
    <tableColumn id="4" xr3:uid="{FF88589C-5B72-401B-9C3E-5AEE33E0FB0E}" name="Notiz" dataDxfId="5"/>
    <tableColumn id="5" xr3:uid="{4D8FA1DE-6E4F-4AD0-BDCF-E600A0A70F7C}" name="Menge" dataDxfId="4"/>
    <tableColumn id="6" xr3:uid="{EB1B3065-8A7D-4311-994C-313A51BF50DC}" name="EUR-Preis" dataDxfId="3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olsol.cz/en/plu/101406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microsoft.com/office/2006/relationships/xlExternalLinkPath/xlPathMissing" Target="TESTOVACI%20CENIK_062024.xlsx" TargetMode="External"/><Relationship Id="rId1" Type="http://schemas.microsoft.com/office/2006/relationships/xlExternalLinkPath/xlPathMissing" Target="TESTOVACI%20CENIK_062024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D3B58-D047-46A5-9F88-692795F6209B}">
  <sheetPr>
    <pageSetUpPr fitToPage="1"/>
  </sheetPr>
  <dimension ref="A1:X575"/>
  <sheetViews>
    <sheetView showGridLines="0" tabSelected="1" zoomScale="80" zoomScaleNormal="80" workbookViewId="0">
      <selection activeCell="D1" sqref="D1"/>
    </sheetView>
  </sheetViews>
  <sheetFormatPr defaultRowHeight="15" outlineLevelCol="1" x14ac:dyDescent="0.25"/>
  <cols>
    <col min="1" max="1" width="25.42578125" bestFit="1" customWidth="1"/>
    <col min="2" max="2" width="16.5703125" bestFit="1" customWidth="1"/>
    <col min="3" max="3" width="28.42578125" bestFit="1" customWidth="1"/>
    <col min="4" max="4" width="96.28515625" bestFit="1" customWidth="1"/>
    <col min="6" max="6" width="10.5703125" bestFit="1" customWidth="1"/>
    <col min="7" max="7" width="13.5703125" customWidth="1"/>
    <col min="8" max="9" width="12.42578125" customWidth="1"/>
    <col min="10" max="10" width="13.42578125" customWidth="1" outlineLevel="1"/>
    <col min="11" max="11" width="12.42578125" customWidth="1" outlineLevel="1"/>
    <col min="12" max="12" width="12.5703125" customWidth="1" outlineLevel="1"/>
    <col min="13" max="13" width="12.42578125" customWidth="1"/>
    <col min="14" max="14" width="14.42578125" bestFit="1" customWidth="1"/>
    <col min="15" max="15" width="13.5703125" customWidth="1"/>
    <col min="16" max="16" width="10.42578125" customWidth="1"/>
    <col min="17" max="17" width="11.42578125" customWidth="1"/>
    <col min="18" max="18" width="11.5703125" customWidth="1"/>
    <col min="19" max="19" width="15" bestFit="1" customWidth="1"/>
    <col min="20" max="20" width="11.42578125" customWidth="1"/>
    <col min="21" max="21" width="17.42578125" bestFit="1" customWidth="1"/>
    <col min="22" max="22" width="48.85546875" hidden="1" customWidth="1"/>
    <col min="23" max="23" width="34.85546875" hidden="1" customWidth="1"/>
    <col min="24" max="24" width="69.85546875" customWidth="1"/>
  </cols>
  <sheetData>
    <row r="1" spans="1:24" ht="23.25" x14ac:dyDescent="0.35">
      <c r="A1" s="1" t="s">
        <v>724</v>
      </c>
    </row>
    <row r="2" spans="1:24" ht="23.1" customHeight="1" x14ac:dyDescent="0.25">
      <c r="A2" t="s">
        <v>723</v>
      </c>
    </row>
    <row r="3" spans="1:24" ht="15.75" thickBot="1" x14ac:dyDescent="0.3"/>
    <row r="4" spans="1:24" s="11" customFormat="1" ht="32.1" customHeight="1" thickBot="1" x14ac:dyDescent="0.3">
      <c r="A4" s="2" t="s">
        <v>725</v>
      </c>
      <c r="B4" s="2" t="s">
        <v>726</v>
      </c>
      <c r="C4" s="3" t="s">
        <v>727</v>
      </c>
      <c r="D4" s="4" t="s">
        <v>728</v>
      </c>
      <c r="E4" s="4" t="s">
        <v>0</v>
      </c>
      <c r="F4" s="4" t="s">
        <v>729</v>
      </c>
      <c r="G4" s="5" t="s">
        <v>730</v>
      </c>
      <c r="H4" s="5" t="s">
        <v>731</v>
      </c>
      <c r="I4" s="5" t="s">
        <v>732</v>
      </c>
      <c r="J4" s="6" t="s">
        <v>733</v>
      </c>
      <c r="K4" s="6" t="s">
        <v>734</v>
      </c>
      <c r="L4" s="6" t="s">
        <v>735</v>
      </c>
      <c r="M4" s="5" t="s">
        <v>736</v>
      </c>
      <c r="N4" s="5" t="s">
        <v>737</v>
      </c>
      <c r="O4" s="5" t="s">
        <v>738</v>
      </c>
      <c r="P4" s="7" t="s">
        <v>739</v>
      </c>
      <c r="Q4" s="7" t="s">
        <v>740</v>
      </c>
      <c r="R4" s="8" t="s">
        <v>741</v>
      </c>
      <c r="S4" s="8" t="s">
        <v>742</v>
      </c>
      <c r="T4" s="9" t="s">
        <v>743</v>
      </c>
      <c r="U4" s="7" t="s">
        <v>744</v>
      </c>
      <c r="V4" s="10" t="s">
        <v>1</v>
      </c>
      <c r="W4" s="10" t="s">
        <v>2</v>
      </c>
      <c r="X4" s="5" t="s">
        <v>745</v>
      </c>
    </row>
    <row r="5" spans="1:24" x14ac:dyDescent="0.25">
      <c r="A5" s="12" t="s">
        <v>3</v>
      </c>
      <c r="B5" s="13" t="s">
        <v>4</v>
      </c>
      <c r="C5" s="13" t="s">
        <v>756</v>
      </c>
      <c r="D5" s="14" t="str">
        <f>HYPERLINK(Tabulka48243[[#This Row],[Sloupec2]],Tabulka48243[[#This Row],[Sloupec1]])</f>
        <v>FV panel AEG AS-M3407U-S(M6)-400/HV 400Wp FB</v>
      </c>
      <c r="E5" s="15">
        <v>101406</v>
      </c>
      <c r="F5" s="15">
        <v>400</v>
      </c>
      <c r="G5" s="16">
        <v>0.113</v>
      </c>
      <c r="H5" s="16">
        <v>0.123</v>
      </c>
      <c r="I5" s="16">
        <v>0.13300000000000001</v>
      </c>
      <c r="J5" s="16">
        <v>45.2</v>
      </c>
      <c r="K5" s="16">
        <v>49.2</v>
      </c>
      <c r="L5" s="16">
        <v>53.2</v>
      </c>
      <c r="M5" s="17">
        <v>1335</v>
      </c>
      <c r="N5" s="15" t="s">
        <v>793</v>
      </c>
      <c r="O5" s="15" t="s">
        <v>793</v>
      </c>
      <c r="P5" s="15">
        <v>36</v>
      </c>
      <c r="Q5" s="15">
        <v>936</v>
      </c>
      <c r="R5" s="18" t="s">
        <v>794</v>
      </c>
      <c r="S5" s="18" t="s">
        <v>795</v>
      </c>
      <c r="T5" s="19">
        <v>0.20399999999999999</v>
      </c>
      <c r="U5" s="15" t="s">
        <v>5</v>
      </c>
      <c r="V5" s="20" t="s">
        <v>6</v>
      </c>
      <c r="W5" s="71" t="s">
        <v>1053</v>
      </c>
      <c r="X5" s="15" t="s">
        <v>756</v>
      </c>
    </row>
    <row r="6" spans="1:24" x14ac:dyDescent="0.25">
      <c r="A6" s="12" t="s">
        <v>3</v>
      </c>
      <c r="B6" s="13" t="s">
        <v>4</v>
      </c>
      <c r="C6" s="13" t="s">
        <v>756</v>
      </c>
      <c r="D6" s="14" t="str">
        <f>HYPERLINK(Tabulka48243[[#This Row],[Sloupec2]],Tabulka48243[[#This Row],[Sloupec1]])</f>
        <v>FV panel AEG AS-M3057U-S(G12)-410/HV</v>
      </c>
      <c r="E6" s="15">
        <v>101413</v>
      </c>
      <c r="F6" s="15">
        <v>410</v>
      </c>
      <c r="G6" s="16">
        <v>0.153</v>
      </c>
      <c r="H6" s="16">
        <v>0.16300000000000001</v>
      </c>
      <c r="I6" s="16">
        <v>0.17300000000000001</v>
      </c>
      <c r="J6" s="16">
        <v>62.73</v>
      </c>
      <c r="K6" s="16">
        <v>66.83</v>
      </c>
      <c r="L6" s="16">
        <v>70.930000000000007</v>
      </c>
      <c r="M6" s="17">
        <v>41</v>
      </c>
      <c r="N6" s="15" t="s">
        <v>793</v>
      </c>
      <c r="O6" s="15" t="s">
        <v>793</v>
      </c>
      <c r="P6" s="15">
        <v>36</v>
      </c>
      <c r="Q6" s="15">
        <v>924</v>
      </c>
      <c r="R6" s="18" t="s">
        <v>794</v>
      </c>
      <c r="S6" s="18" t="s">
        <v>795</v>
      </c>
      <c r="T6" s="19">
        <v>0.2006</v>
      </c>
      <c r="U6" s="15" t="s">
        <v>7</v>
      </c>
      <c r="V6" s="20" t="s">
        <v>8</v>
      </c>
      <c r="W6" s="20" t="s">
        <v>1054</v>
      </c>
      <c r="X6" s="15" t="s">
        <v>756</v>
      </c>
    </row>
    <row r="7" spans="1:24" x14ac:dyDescent="0.25">
      <c r="A7" s="12" t="s">
        <v>3</v>
      </c>
      <c r="B7" s="13" t="s">
        <v>4</v>
      </c>
      <c r="C7" s="13" t="s">
        <v>9</v>
      </c>
      <c r="D7" s="14" t="str">
        <f>HYPERLINK(Tabulka48243[[#This Row],[Sloupec2]],Tabulka48243[[#This Row],[Sloupec1]])</f>
        <v>FV panel AEG AS-M1083Z-H(M10) 410Wp</v>
      </c>
      <c r="E7" s="15">
        <v>101414</v>
      </c>
      <c r="F7" s="15">
        <v>410</v>
      </c>
      <c r="G7" s="16">
        <v>0.152</v>
      </c>
      <c r="H7" s="16">
        <v>0.16200000000000001</v>
      </c>
      <c r="I7" s="16">
        <v>0.17200000000000001</v>
      </c>
      <c r="J7" s="16">
        <v>62.32</v>
      </c>
      <c r="K7" s="16">
        <v>66.42</v>
      </c>
      <c r="L7" s="16">
        <v>70.52000000000001</v>
      </c>
      <c r="M7" s="17">
        <v>103</v>
      </c>
      <c r="N7" s="15" t="s">
        <v>793</v>
      </c>
      <c r="O7" s="15" t="s">
        <v>796</v>
      </c>
      <c r="P7" s="15">
        <v>36</v>
      </c>
      <c r="Q7" s="15">
        <v>936</v>
      </c>
      <c r="R7" s="18" t="s">
        <v>794</v>
      </c>
      <c r="S7" s="18" t="s">
        <v>795</v>
      </c>
      <c r="T7" s="19">
        <v>0.21199999999999999</v>
      </c>
      <c r="U7" s="15" t="s">
        <v>10</v>
      </c>
      <c r="V7" s="20" t="s">
        <v>11</v>
      </c>
      <c r="W7" s="20" t="s">
        <v>1055</v>
      </c>
      <c r="X7" s="15" t="s">
        <v>9</v>
      </c>
    </row>
    <row r="8" spans="1:24" x14ac:dyDescent="0.25">
      <c r="A8" s="12" t="s">
        <v>3</v>
      </c>
      <c r="B8" s="13" t="s">
        <v>4</v>
      </c>
      <c r="C8" s="13" t="s">
        <v>757</v>
      </c>
      <c r="D8" s="14" t="str">
        <f>HYPERLINK(Tabulka48243[[#This Row],[Sloupec2]],Tabulka48243[[#This Row],[Sloupec1]])</f>
        <v>AEG AS-M1088B-BH(M10) 425/HV FB</v>
      </c>
      <c r="E8" s="15">
        <v>101422</v>
      </c>
      <c r="F8" s="15">
        <v>425</v>
      </c>
      <c r="G8" s="16">
        <v>0.153</v>
      </c>
      <c r="H8" s="16">
        <v>0.16200000000000001</v>
      </c>
      <c r="I8" s="16">
        <v>0.17200000000000001</v>
      </c>
      <c r="J8" s="16">
        <v>65.025000000000006</v>
      </c>
      <c r="K8" s="16">
        <v>68.850000000000009</v>
      </c>
      <c r="L8" s="16">
        <v>73.100000000000009</v>
      </c>
      <c r="M8" s="17">
        <v>78</v>
      </c>
      <c r="N8" s="15" t="s">
        <v>793</v>
      </c>
      <c r="O8" s="15" t="s">
        <v>797</v>
      </c>
      <c r="P8" s="15">
        <v>36</v>
      </c>
      <c r="Q8" s="15">
        <v>936</v>
      </c>
      <c r="R8" s="18" t="s">
        <v>798</v>
      </c>
      <c r="S8" s="18" t="s">
        <v>799</v>
      </c>
      <c r="T8" s="19">
        <v>0.21759999999999999</v>
      </c>
      <c r="U8" s="15" t="s">
        <v>10</v>
      </c>
      <c r="V8" s="20" t="s">
        <v>12</v>
      </c>
      <c r="W8" s="20" t="s">
        <v>1056</v>
      </c>
      <c r="X8" s="15" t="s">
        <v>757</v>
      </c>
    </row>
    <row r="9" spans="1:24" x14ac:dyDescent="0.25">
      <c r="A9" s="12" t="s">
        <v>3</v>
      </c>
      <c r="B9" s="13" t="s">
        <v>4</v>
      </c>
      <c r="C9" s="13" t="s">
        <v>756</v>
      </c>
      <c r="D9" s="14" t="str">
        <f>HYPERLINK(Tabulka48243[[#This Row],[Sloupec2]],Tabulka48243[[#This Row],[Sloupec1]])</f>
        <v>FV panel AEG AS-M3207U-S(G12)-430/HV 430Wp FB</v>
      </c>
      <c r="E9" s="15">
        <v>101431</v>
      </c>
      <c r="F9" s="15">
        <v>430</v>
      </c>
      <c r="G9" s="16">
        <v>0.153</v>
      </c>
      <c r="H9" s="16">
        <v>0.16300000000000001</v>
      </c>
      <c r="I9" s="16">
        <v>0.17300000000000001</v>
      </c>
      <c r="J9" s="16">
        <v>65.789999999999992</v>
      </c>
      <c r="K9" s="16">
        <v>70.09</v>
      </c>
      <c r="L9" s="16">
        <v>74.39</v>
      </c>
      <c r="M9" s="17">
        <v>104</v>
      </c>
      <c r="N9" s="15" t="s">
        <v>793</v>
      </c>
      <c r="O9" s="15" t="s">
        <v>793</v>
      </c>
      <c r="P9" s="15">
        <v>36</v>
      </c>
      <c r="Q9" s="15">
        <v>864</v>
      </c>
      <c r="R9" s="18" t="s">
        <v>794</v>
      </c>
      <c r="S9" s="18" t="s">
        <v>795</v>
      </c>
      <c r="T9" s="19">
        <v>0.20699999999999999</v>
      </c>
      <c r="U9" s="15" t="s">
        <v>13</v>
      </c>
      <c r="V9" s="20" t="s">
        <v>14</v>
      </c>
      <c r="W9" s="20" t="s">
        <v>1057</v>
      </c>
      <c r="X9" s="15" t="s">
        <v>756</v>
      </c>
    </row>
    <row r="10" spans="1:24" x14ac:dyDescent="0.25">
      <c r="A10" s="12" t="s">
        <v>3</v>
      </c>
      <c r="B10" s="13" t="s">
        <v>4</v>
      </c>
      <c r="C10" s="13" t="s">
        <v>757</v>
      </c>
      <c r="D10" s="14" t="str">
        <f>HYPERLINK(Tabulka48243[[#This Row],[Sloupec2]],Tabulka48243[[#This Row],[Sloupec1]])</f>
        <v>FV panel AEG AS-M1082B-BH(RM10)-440Wp FB 30y warranty</v>
      </c>
      <c r="E10" s="15">
        <v>101440</v>
      </c>
      <c r="F10" s="15">
        <v>440</v>
      </c>
      <c r="G10" s="16">
        <v>0.14299999999999999</v>
      </c>
      <c r="H10" s="16">
        <v>0.151</v>
      </c>
      <c r="I10" s="16">
        <v>0.161</v>
      </c>
      <c r="J10" s="16">
        <v>62.919999999999995</v>
      </c>
      <c r="K10" s="16">
        <v>66.44</v>
      </c>
      <c r="L10" s="16">
        <v>70.84</v>
      </c>
      <c r="M10" s="17">
        <v>533</v>
      </c>
      <c r="N10" s="15" t="s">
        <v>793</v>
      </c>
      <c r="O10" s="15" t="s">
        <v>797</v>
      </c>
      <c r="P10" s="15">
        <v>36</v>
      </c>
      <c r="Q10" s="15">
        <v>936</v>
      </c>
      <c r="R10" s="18" t="s">
        <v>798</v>
      </c>
      <c r="S10" s="18" t="s">
        <v>800</v>
      </c>
      <c r="T10" s="19">
        <v>0.22</v>
      </c>
      <c r="U10" s="15" t="s">
        <v>15</v>
      </c>
      <c r="V10" s="20" t="s">
        <v>16</v>
      </c>
      <c r="W10" s="20" t="s">
        <v>1058</v>
      </c>
      <c r="X10" s="15" t="s">
        <v>757</v>
      </c>
    </row>
    <row r="11" spans="1:24" x14ac:dyDescent="0.25">
      <c r="A11" s="12" t="s">
        <v>3</v>
      </c>
      <c r="B11" s="13" t="s">
        <v>4</v>
      </c>
      <c r="C11" s="13" t="s">
        <v>17</v>
      </c>
      <c r="D11" s="14" t="str">
        <f>HYPERLINK(Tabulka48243[[#This Row],[Sloupec2]],Tabulka48243[[#This Row],[Sloupec1]])</f>
        <v>FV panel AEG AS-M1448Z-H(M6) 450/HV 450wp</v>
      </c>
      <c r="E11" s="15">
        <v>101459</v>
      </c>
      <c r="F11" s="15">
        <v>450</v>
      </c>
      <c r="G11" s="16">
        <v>0.152</v>
      </c>
      <c r="H11" s="16">
        <v>0.16200000000000001</v>
      </c>
      <c r="I11" s="16">
        <v>0.17200000000000001</v>
      </c>
      <c r="J11" s="16">
        <v>68.399999999999991</v>
      </c>
      <c r="K11" s="16">
        <v>72.900000000000006</v>
      </c>
      <c r="L11" s="16">
        <v>77.400000000000006</v>
      </c>
      <c r="M11" s="17">
        <v>268</v>
      </c>
      <c r="N11" s="15" t="s">
        <v>793</v>
      </c>
      <c r="O11" s="15" t="s">
        <v>796</v>
      </c>
      <c r="P11" s="15">
        <v>31</v>
      </c>
      <c r="Q11" s="15">
        <v>682</v>
      </c>
      <c r="R11" s="18" t="s">
        <v>794</v>
      </c>
      <c r="S11" s="18" t="s">
        <v>795</v>
      </c>
      <c r="T11" s="19">
        <v>0.20699999999999999</v>
      </c>
      <c r="U11" s="15" t="s">
        <v>18</v>
      </c>
      <c r="V11" s="20" t="s">
        <v>19</v>
      </c>
      <c r="W11" s="20" t="s">
        <v>1059</v>
      </c>
      <c r="X11" s="15" t="s">
        <v>17</v>
      </c>
    </row>
    <row r="12" spans="1:24" x14ac:dyDescent="0.25">
      <c r="A12" s="12" t="s">
        <v>3</v>
      </c>
      <c r="B12" s="13" t="s">
        <v>4</v>
      </c>
      <c r="C12" s="13" t="s">
        <v>20</v>
      </c>
      <c r="D12" s="14" t="str">
        <f>HYPERLINK(Tabulka48243[[#This Row],[Sloupec2]],Tabulka48243[[#This Row],[Sloupec1]])</f>
        <v>AEG AS-M1082Z-H(RM10) 450Wp</v>
      </c>
      <c r="E12" s="15">
        <v>101460</v>
      </c>
      <c r="F12" s="15">
        <v>450</v>
      </c>
      <c r="G12" s="16">
        <v>0.13400000000000001</v>
      </c>
      <c r="H12" s="16">
        <v>0.14299999999999999</v>
      </c>
      <c r="I12" s="16">
        <v>0.153</v>
      </c>
      <c r="J12" s="16">
        <v>60.300000000000004</v>
      </c>
      <c r="K12" s="16">
        <v>64.349999999999994</v>
      </c>
      <c r="L12" s="16">
        <v>68.849999999999994</v>
      </c>
      <c r="M12" s="17">
        <v>1075</v>
      </c>
      <c r="N12" s="15" t="s">
        <v>793</v>
      </c>
      <c r="O12" s="15" t="s">
        <v>796</v>
      </c>
      <c r="P12" s="15">
        <v>36</v>
      </c>
      <c r="Q12" s="15">
        <v>936</v>
      </c>
      <c r="R12" s="18" t="s">
        <v>798</v>
      </c>
      <c r="S12" s="18" t="s">
        <v>800</v>
      </c>
      <c r="T12" s="19">
        <v>0.22520000000000001</v>
      </c>
      <c r="U12" s="15" t="s">
        <v>21</v>
      </c>
      <c r="V12" s="20" t="s">
        <v>22</v>
      </c>
      <c r="W12" s="20" t="s">
        <v>1060</v>
      </c>
      <c r="X12" s="15" t="s">
        <v>20</v>
      </c>
    </row>
    <row r="13" spans="1:24" x14ac:dyDescent="0.25">
      <c r="A13" s="12" t="s">
        <v>3</v>
      </c>
      <c r="B13" s="13" t="s">
        <v>4</v>
      </c>
      <c r="C13" s="13" t="s">
        <v>17</v>
      </c>
      <c r="D13" s="14" t="str">
        <f>HYPERLINK(Tabulka48243[[#This Row],[Sloupec2]],Tabulka48243[[#This Row],[Sloupec1]])</f>
        <v>FV panel AEG AS-M1203Z-H(M10)-460/HV</v>
      </c>
      <c r="E13" s="15">
        <v>101462</v>
      </c>
      <c r="F13" s="15">
        <v>460</v>
      </c>
      <c r="G13" s="16">
        <v>0.14299999999999999</v>
      </c>
      <c r="H13" s="16">
        <v>0.152</v>
      </c>
      <c r="I13" s="16">
        <v>0.16200000000000001</v>
      </c>
      <c r="J13" s="16">
        <v>65.78</v>
      </c>
      <c r="K13" s="16">
        <v>69.92</v>
      </c>
      <c r="L13" s="16">
        <v>74.52</v>
      </c>
      <c r="M13" s="17">
        <v>1175</v>
      </c>
      <c r="N13" s="15" t="s">
        <v>793</v>
      </c>
      <c r="O13" s="15" t="s">
        <v>796</v>
      </c>
      <c r="P13" s="15">
        <v>31</v>
      </c>
      <c r="Q13" s="15">
        <v>744</v>
      </c>
      <c r="R13" s="18" t="s">
        <v>794</v>
      </c>
      <c r="S13" s="18" t="s">
        <v>795</v>
      </c>
      <c r="T13" s="19">
        <v>0.2132</v>
      </c>
      <c r="U13" s="15" t="s">
        <v>23</v>
      </c>
      <c r="V13" s="20" t="s">
        <v>24</v>
      </c>
      <c r="W13" s="20" t="s">
        <v>1061</v>
      </c>
      <c r="X13" s="15" t="s">
        <v>17</v>
      </c>
    </row>
    <row r="14" spans="1:24" x14ac:dyDescent="0.25">
      <c r="A14" s="12" t="s">
        <v>3</v>
      </c>
      <c r="B14" s="13" t="s">
        <v>4</v>
      </c>
      <c r="C14" s="13" t="s">
        <v>20</v>
      </c>
      <c r="D14" s="14" t="str">
        <f>HYPERLINK(Tabulka48243[[#This Row],[Sloupec2]],Tabulka48243[[#This Row],[Sloupec1]])</f>
        <v>AEG AS-M1089B-GA(M10)/HV 450/HV 450Wp FB</v>
      </c>
      <c r="E14" s="15">
        <v>101463</v>
      </c>
      <c r="F14" s="15">
        <v>450</v>
      </c>
      <c r="G14" s="16">
        <v>0.16800000000000001</v>
      </c>
      <c r="H14" s="16">
        <v>0.17599999999999999</v>
      </c>
      <c r="I14" s="16">
        <v>0.186</v>
      </c>
      <c r="J14" s="16">
        <v>75.600000000000009</v>
      </c>
      <c r="K14" s="16">
        <v>79.199999999999989</v>
      </c>
      <c r="L14" s="16">
        <v>83.7</v>
      </c>
      <c r="M14" s="17">
        <v>1</v>
      </c>
      <c r="N14" s="15" t="s">
        <v>793</v>
      </c>
      <c r="O14" s="15" t="s">
        <v>793</v>
      </c>
      <c r="P14" s="15">
        <v>36</v>
      </c>
      <c r="Q14" s="15">
        <v>936</v>
      </c>
      <c r="R14" s="18" t="s">
        <v>801</v>
      </c>
      <c r="S14" s="18" t="s">
        <v>802</v>
      </c>
      <c r="T14" s="19">
        <v>0.23100000000000001</v>
      </c>
      <c r="U14" s="15" t="s">
        <v>25</v>
      </c>
      <c r="V14" s="20" t="s">
        <v>26</v>
      </c>
      <c r="W14" s="20" t="s">
        <v>1062</v>
      </c>
      <c r="X14" s="15" t="s">
        <v>20</v>
      </c>
    </row>
    <row r="15" spans="1:24" x14ac:dyDescent="0.25">
      <c r="A15" s="12" t="s">
        <v>3</v>
      </c>
      <c r="B15" s="13" t="s">
        <v>4</v>
      </c>
      <c r="C15" s="13" t="s">
        <v>20</v>
      </c>
      <c r="D15" s="14" t="str">
        <f>HYPERLINK(Tabulka48243[[#This Row],[Sloupec2]],Tabulka48243[[#This Row],[Sloupec1]])</f>
        <v>FV panel AEG AS-M1082B-BH(RM10)-450/HV 450Wp FB</v>
      </c>
      <c r="E15" s="15">
        <v>101464</v>
      </c>
      <c r="F15" s="15">
        <v>450</v>
      </c>
      <c r="G15" s="16">
        <v>0.154</v>
      </c>
      <c r="H15" s="16">
        <v>0.16300000000000001</v>
      </c>
      <c r="I15" s="16">
        <v>0.17300000000000001</v>
      </c>
      <c r="J15" s="16">
        <v>69.3</v>
      </c>
      <c r="K15" s="16">
        <v>73.350000000000009</v>
      </c>
      <c r="L15" s="16">
        <v>77.850000000000009</v>
      </c>
      <c r="M15" s="17">
        <v>1249</v>
      </c>
      <c r="N15" s="15" t="s">
        <v>793</v>
      </c>
      <c r="O15" s="15" t="s">
        <v>793</v>
      </c>
      <c r="P15" s="15">
        <v>36</v>
      </c>
      <c r="Q15" s="15">
        <v>936</v>
      </c>
      <c r="R15" s="18" t="s">
        <v>798</v>
      </c>
      <c r="S15" s="18" t="s">
        <v>803</v>
      </c>
      <c r="T15" s="19">
        <v>0.22500000000000001</v>
      </c>
      <c r="U15" s="15" t="s">
        <v>21</v>
      </c>
      <c r="V15" s="20" t="s">
        <v>27</v>
      </c>
      <c r="W15" s="20" t="s">
        <v>1063</v>
      </c>
      <c r="X15" s="15" t="s">
        <v>20</v>
      </c>
    </row>
    <row r="16" spans="1:24" x14ac:dyDescent="0.25">
      <c r="A16" s="12" t="s">
        <v>3</v>
      </c>
      <c r="B16" s="13" t="s">
        <v>4</v>
      </c>
      <c r="C16" s="13" t="s">
        <v>758</v>
      </c>
      <c r="D16" s="14" t="str">
        <f>HYPERLINK(Tabulka48243[[#This Row],[Sloupec2]],Tabulka48243[[#This Row],[Sloupec1]])</f>
        <v>AEG AS-M1203Z-MH(M10) 480/HV 480Wp BF 30y warranty</v>
      </c>
      <c r="E16" s="15">
        <v>101481</v>
      </c>
      <c r="F16" s="15">
        <v>480</v>
      </c>
      <c r="G16" s="16">
        <v>0.13800000000000001</v>
      </c>
      <c r="H16" s="16">
        <v>0.14599999999999999</v>
      </c>
      <c r="I16" s="16">
        <v>0.156</v>
      </c>
      <c r="J16" s="16">
        <v>66.240000000000009</v>
      </c>
      <c r="K16" s="16">
        <v>70.08</v>
      </c>
      <c r="L16" s="16">
        <v>74.88</v>
      </c>
      <c r="M16" s="17">
        <v>130</v>
      </c>
      <c r="N16" s="15" t="s">
        <v>793</v>
      </c>
      <c r="O16" s="15" t="s">
        <v>804</v>
      </c>
      <c r="P16" s="15">
        <v>36</v>
      </c>
      <c r="Q16" s="15">
        <v>936</v>
      </c>
      <c r="R16" s="18" t="s">
        <v>798</v>
      </c>
      <c r="S16" s="18" t="s">
        <v>799</v>
      </c>
      <c r="T16" s="19">
        <v>0.224</v>
      </c>
      <c r="U16" s="15" t="s">
        <v>28</v>
      </c>
      <c r="V16" s="20" t="s">
        <v>29</v>
      </c>
      <c r="W16" s="20" t="s">
        <v>1064</v>
      </c>
      <c r="X16" s="15" t="s">
        <v>758</v>
      </c>
    </row>
    <row r="17" spans="1:24" x14ac:dyDescent="0.25">
      <c r="A17" s="12" t="s">
        <v>3</v>
      </c>
      <c r="B17" s="13" t="s">
        <v>4</v>
      </c>
      <c r="C17" s="13" t="s">
        <v>757</v>
      </c>
      <c r="D17" s="14" t="str">
        <f>HYPERLINK(Tabulka48243[[#This Row],[Sloupec2]],Tabulka48243[[#This Row],[Sloupec1]])</f>
        <v>FV panel AEG AS-M1208Y-BH(M10) 480/ HV 480Wp</v>
      </c>
      <c r="E17" s="15">
        <v>101482</v>
      </c>
      <c r="F17" s="15">
        <v>480</v>
      </c>
      <c r="G17" s="16">
        <v>0.13800000000000001</v>
      </c>
      <c r="H17" s="16">
        <v>0.14699999999999999</v>
      </c>
      <c r="I17" s="16">
        <v>0.157</v>
      </c>
      <c r="J17" s="16">
        <v>66.240000000000009</v>
      </c>
      <c r="K17" s="16">
        <v>70.56</v>
      </c>
      <c r="L17" s="16">
        <v>75.36</v>
      </c>
      <c r="M17" s="17">
        <v>3262</v>
      </c>
      <c r="N17" s="15" t="s">
        <v>793</v>
      </c>
      <c r="O17" s="15" t="s">
        <v>805</v>
      </c>
      <c r="P17" s="15">
        <v>36</v>
      </c>
      <c r="Q17" s="15">
        <v>864</v>
      </c>
      <c r="R17" s="18" t="s">
        <v>798</v>
      </c>
      <c r="S17" s="18" t="s">
        <v>799</v>
      </c>
      <c r="T17" s="19">
        <v>0.22239999999999999</v>
      </c>
      <c r="U17" s="15" t="s">
        <v>30</v>
      </c>
      <c r="V17" s="20" t="s">
        <v>31</v>
      </c>
      <c r="W17" s="20" t="s">
        <v>1065</v>
      </c>
      <c r="X17" s="15" t="s">
        <v>757</v>
      </c>
    </row>
    <row r="18" spans="1:24" x14ac:dyDescent="0.25">
      <c r="A18" s="12" t="s">
        <v>3</v>
      </c>
      <c r="B18" s="13" t="s">
        <v>4</v>
      </c>
      <c r="C18" s="13" t="s">
        <v>20</v>
      </c>
      <c r="D18" s="14" t="str">
        <f>HYPERLINK(Tabulka48243[[#This Row],[Sloupec2]],Tabulka48243[[#This Row],[Sloupec1]])</f>
        <v>FV panel AEG AS-M1202B-BH(RM10)- 500/HV 500Wp FB</v>
      </c>
      <c r="E18" s="15">
        <v>101500</v>
      </c>
      <c r="F18" s="15">
        <v>500</v>
      </c>
      <c r="G18" s="16">
        <v>0.154</v>
      </c>
      <c r="H18" s="16">
        <v>0.16200000000000001</v>
      </c>
      <c r="I18" s="16">
        <v>0.17200000000000001</v>
      </c>
      <c r="J18" s="16">
        <v>77</v>
      </c>
      <c r="K18" s="16">
        <v>81</v>
      </c>
      <c r="L18" s="16">
        <v>86</v>
      </c>
      <c r="M18" s="17">
        <v>1829</v>
      </c>
      <c r="N18" s="15" t="s">
        <v>793</v>
      </c>
      <c r="O18" s="15" t="s">
        <v>793</v>
      </c>
      <c r="P18" s="15">
        <v>36</v>
      </c>
      <c r="Q18" s="15">
        <v>792</v>
      </c>
      <c r="R18" s="18" t="s">
        <v>798</v>
      </c>
      <c r="S18" s="18" t="s">
        <v>800</v>
      </c>
      <c r="T18" s="19" t="s">
        <v>32</v>
      </c>
      <c r="U18" s="15" t="s">
        <v>33</v>
      </c>
      <c r="V18" s="20" t="s">
        <v>34</v>
      </c>
      <c r="W18" s="20" t="s">
        <v>1066</v>
      </c>
      <c r="X18" s="15" t="s">
        <v>20</v>
      </c>
    </row>
    <row r="19" spans="1:24" x14ac:dyDescent="0.25">
      <c r="A19" s="12" t="s">
        <v>3</v>
      </c>
      <c r="B19" s="13" t="s">
        <v>4</v>
      </c>
      <c r="C19" s="13" t="s">
        <v>17</v>
      </c>
      <c r="D19" s="14" t="str">
        <f>HYPERLINK(Tabulka48243[[#This Row],[Sloupec2]],Tabulka48243[[#This Row],[Sloupec1]])</f>
        <v>FV panel AEG AS-M1322Z-H(M10) 500 Wp BF</v>
      </c>
      <c r="E19" s="15">
        <v>101501</v>
      </c>
      <c r="F19" s="15">
        <v>500</v>
      </c>
      <c r="G19" s="16">
        <v>0.14699999999999999</v>
      </c>
      <c r="H19" s="16">
        <v>0.157</v>
      </c>
      <c r="I19" s="16">
        <v>0.16700000000000001</v>
      </c>
      <c r="J19" s="16">
        <v>73.5</v>
      </c>
      <c r="K19" s="16">
        <v>78.5</v>
      </c>
      <c r="L19" s="16">
        <v>83.5</v>
      </c>
      <c r="M19" s="17">
        <v>518</v>
      </c>
      <c r="N19" s="15" t="s">
        <v>793</v>
      </c>
      <c r="O19" s="15" t="s">
        <v>796</v>
      </c>
      <c r="P19" s="15">
        <v>31</v>
      </c>
      <c r="Q19" s="15">
        <v>682</v>
      </c>
      <c r="R19" s="18" t="s">
        <v>794</v>
      </c>
      <c r="S19" s="18" t="s">
        <v>795</v>
      </c>
      <c r="T19" s="19">
        <v>0.21060000000000001</v>
      </c>
      <c r="U19" s="15" t="s">
        <v>35</v>
      </c>
      <c r="V19" s="20" t="s">
        <v>36</v>
      </c>
      <c r="W19" s="20" t="s">
        <v>1067</v>
      </c>
      <c r="X19" s="15" t="s">
        <v>17</v>
      </c>
    </row>
    <row r="20" spans="1:24" x14ac:dyDescent="0.25">
      <c r="A20" s="12" t="s">
        <v>3</v>
      </c>
      <c r="B20" s="13" t="s">
        <v>4</v>
      </c>
      <c r="C20" s="13" t="s">
        <v>757</v>
      </c>
      <c r="D20" s="14" t="str">
        <f>HYPERLINK(Tabulka48243[[#This Row],[Sloupec2]],Tabulka48243[[#This Row],[Sloupec1]])</f>
        <v>FV panel AEG AS-M1322Z-BH(M10)-530Wp BF 30y warranty</v>
      </c>
      <c r="E20" s="15">
        <v>101531</v>
      </c>
      <c r="F20" s="15">
        <v>530</v>
      </c>
      <c r="G20" s="16">
        <v>0.13900000000000001</v>
      </c>
      <c r="H20" s="16">
        <v>0.14699999999999999</v>
      </c>
      <c r="I20" s="16">
        <v>0.157</v>
      </c>
      <c r="J20" s="16">
        <v>73.67</v>
      </c>
      <c r="K20" s="16">
        <v>77.91</v>
      </c>
      <c r="L20" s="16">
        <v>83.21</v>
      </c>
      <c r="M20" s="17">
        <v>1249</v>
      </c>
      <c r="N20" s="15" t="s">
        <v>793</v>
      </c>
      <c r="O20" s="15" t="s">
        <v>804</v>
      </c>
      <c r="P20" s="15">
        <v>36</v>
      </c>
      <c r="Q20" s="15">
        <v>792</v>
      </c>
      <c r="R20" s="18" t="s">
        <v>798</v>
      </c>
      <c r="S20" s="18" t="s">
        <v>795</v>
      </c>
      <c r="T20" s="19">
        <v>0.22320000000000001</v>
      </c>
      <c r="U20" s="15" t="s">
        <v>35</v>
      </c>
      <c r="V20" s="20" t="s">
        <v>37</v>
      </c>
      <c r="W20" s="20" t="s">
        <v>1068</v>
      </c>
      <c r="X20" s="15" t="s">
        <v>757</v>
      </c>
    </row>
    <row r="21" spans="1:24" x14ac:dyDescent="0.25">
      <c r="A21" s="12" t="s">
        <v>3</v>
      </c>
      <c r="B21" s="13" t="s">
        <v>4</v>
      </c>
      <c r="C21" s="13" t="s">
        <v>17</v>
      </c>
      <c r="D21" s="14" t="str">
        <f>HYPERLINK(Tabulka48243[[#This Row],[Sloupec2]],Tabulka48243[[#This Row],[Sloupec1]])</f>
        <v>FV panel AEG AS-M1442Z-H(M10) 550Wp 25 Years warranty</v>
      </c>
      <c r="E21" s="15">
        <v>101550</v>
      </c>
      <c r="F21" s="15">
        <v>550</v>
      </c>
      <c r="G21" s="16">
        <v>0.153</v>
      </c>
      <c r="H21" s="16">
        <v>0.16200000000000001</v>
      </c>
      <c r="I21" s="16">
        <v>0.17200000000000001</v>
      </c>
      <c r="J21" s="16">
        <v>84.149999999999991</v>
      </c>
      <c r="K21" s="16">
        <v>89.100000000000009</v>
      </c>
      <c r="L21" s="16">
        <v>94.600000000000009</v>
      </c>
      <c r="M21" s="17">
        <v>5</v>
      </c>
      <c r="N21" s="15" t="s">
        <v>793</v>
      </c>
      <c r="O21" s="15" t="s">
        <v>796</v>
      </c>
      <c r="P21" s="15">
        <v>31</v>
      </c>
      <c r="Q21" s="15">
        <v>620</v>
      </c>
      <c r="R21" s="18" t="s">
        <v>794</v>
      </c>
      <c r="S21" s="18" t="s">
        <v>795</v>
      </c>
      <c r="T21" s="19">
        <v>0.20699999999999999</v>
      </c>
      <c r="U21" s="15" t="s">
        <v>38</v>
      </c>
      <c r="V21" s="20" t="s">
        <v>39</v>
      </c>
      <c r="W21" s="20" t="s">
        <v>1069</v>
      </c>
      <c r="X21" s="15" t="s">
        <v>17</v>
      </c>
    </row>
    <row r="22" spans="1:24" x14ac:dyDescent="0.25">
      <c r="A22" s="12" t="s">
        <v>3</v>
      </c>
      <c r="B22" s="13" t="s">
        <v>4</v>
      </c>
      <c r="C22" s="13" t="s">
        <v>757</v>
      </c>
      <c r="D22" s="14" t="str">
        <f>HYPERLINK(Tabulka48243[[#This Row],[Sloupec2]],Tabulka48243[[#This Row],[Sloupec1]])</f>
        <v>FV panel AEG AS-M1443Y-BH(M10)-580/HV 580 Wp FB</v>
      </c>
      <c r="E22" s="15">
        <v>101580</v>
      </c>
      <c r="F22" s="15">
        <v>580</v>
      </c>
      <c r="G22" s="16">
        <v>0.15</v>
      </c>
      <c r="H22" s="16">
        <v>0.158</v>
      </c>
      <c r="I22" s="16">
        <v>0.16800000000000001</v>
      </c>
      <c r="J22" s="16">
        <v>87</v>
      </c>
      <c r="K22" s="16">
        <v>91.64</v>
      </c>
      <c r="L22" s="16">
        <v>97.440000000000012</v>
      </c>
      <c r="M22" s="17">
        <v>2</v>
      </c>
      <c r="N22" s="15" t="s">
        <v>793</v>
      </c>
      <c r="O22" s="15" t="s">
        <v>796</v>
      </c>
      <c r="P22" s="15">
        <v>36</v>
      </c>
      <c r="Q22" s="15">
        <v>720</v>
      </c>
      <c r="R22" s="18" t="s">
        <v>798</v>
      </c>
      <c r="S22" s="18" t="s">
        <v>806</v>
      </c>
      <c r="T22" s="19">
        <v>0.23</v>
      </c>
      <c r="U22" s="15" t="s">
        <v>40</v>
      </c>
      <c r="V22" s="20" t="s">
        <v>41</v>
      </c>
      <c r="W22" s="20" t="s">
        <v>1070</v>
      </c>
      <c r="X22" s="15" t="s">
        <v>757</v>
      </c>
    </row>
    <row r="23" spans="1:24" x14ac:dyDescent="0.25">
      <c r="A23" s="12" t="s">
        <v>3</v>
      </c>
      <c r="B23" s="13" t="s">
        <v>42</v>
      </c>
      <c r="C23" s="13" t="s">
        <v>759</v>
      </c>
      <c r="D23" s="14" t="str">
        <f>HYPERLINK(Tabulka48243[[#This Row],[Sloupec2]],Tabulka48243[[#This Row],[Sloupec1]])</f>
        <v>FV panel Canadian Solar CS6L-455MS SLV 30mm</v>
      </c>
      <c r="E23" s="15">
        <v>104450</v>
      </c>
      <c r="F23" s="15">
        <v>455</v>
      </c>
      <c r="G23" s="16">
        <v>0.105</v>
      </c>
      <c r="H23" s="16">
        <v>0.112</v>
      </c>
      <c r="I23" s="16">
        <v>0.122</v>
      </c>
      <c r="J23" s="16">
        <v>47.774999999999999</v>
      </c>
      <c r="K23" s="16">
        <v>50.96</v>
      </c>
      <c r="L23" s="16">
        <v>55.51</v>
      </c>
      <c r="M23" s="17">
        <v>1</v>
      </c>
      <c r="N23" s="15" t="s">
        <v>807</v>
      </c>
      <c r="O23" s="15" t="s">
        <v>796</v>
      </c>
      <c r="P23" s="15">
        <v>35</v>
      </c>
      <c r="Q23" s="15">
        <v>840</v>
      </c>
      <c r="R23" s="18" t="s">
        <v>808</v>
      </c>
      <c r="S23" s="18" t="s">
        <v>795</v>
      </c>
      <c r="T23" s="19">
        <v>0.21099999999999999</v>
      </c>
      <c r="U23" s="15" t="s">
        <v>30</v>
      </c>
      <c r="V23" s="20" t="s">
        <v>43</v>
      </c>
      <c r="W23" s="20" t="s">
        <v>1071</v>
      </c>
      <c r="X23" s="15" t="s">
        <v>759</v>
      </c>
    </row>
    <row r="24" spans="1:24" x14ac:dyDescent="0.25">
      <c r="A24" s="12" t="s">
        <v>3</v>
      </c>
      <c r="B24" s="13" t="s">
        <v>42</v>
      </c>
      <c r="C24" s="13" t="s">
        <v>759</v>
      </c>
      <c r="D24" s="14" t="str">
        <f>HYPERLINK(Tabulka48243[[#This Row],[Sloupec2]],Tabulka48243[[#This Row],[Sloupec1]])</f>
        <v>FV panel Canadian Solar CS6L-455MS BW 30mm</v>
      </c>
      <c r="E24" s="15">
        <v>104460</v>
      </c>
      <c r="F24" s="15">
        <v>455</v>
      </c>
      <c r="G24" s="16">
        <v>0.105</v>
      </c>
      <c r="H24" s="16">
        <v>0.112</v>
      </c>
      <c r="I24" s="16">
        <v>0.122</v>
      </c>
      <c r="J24" s="16">
        <v>47.774999999999999</v>
      </c>
      <c r="K24" s="16">
        <v>50.96</v>
      </c>
      <c r="L24" s="16">
        <v>55.51</v>
      </c>
      <c r="M24" s="17">
        <v>1</v>
      </c>
      <c r="N24" s="15" t="s">
        <v>793</v>
      </c>
      <c r="O24" s="15" t="s">
        <v>796</v>
      </c>
      <c r="P24" s="15">
        <v>35</v>
      </c>
      <c r="Q24" s="15">
        <v>840</v>
      </c>
      <c r="R24" s="18" t="s">
        <v>794</v>
      </c>
      <c r="S24" s="18" t="s">
        <v>795</v>
      </c>
      <c r="T24" s="19">
        <v>0.21099999999999999</v>
      </c>
      <c r="U24" s="15" t="s">
        <v>30</v>
      </c>
      <c r="V24" s="20" t="s">
        <v>44</v>
      </c>
      <c r="W24" s="20" t="s">
        <v>1072</v>
      </c>
      <c r="X24" s="15" t="s">
        <v>759</v>
      </c>
    </row>
    <row r="25" spans="1:24" x14ac:dyDescent="0.25">
      <c r="A25" s="12" t="s">
        <v>3</v>
      </c>
      <c r="B25" s="13" t="s">
        <v>42</v>
      </c>
      <c r="C25" s="13" t="s">
        <v>759</v>
      </c>
      <c r="D25" s="14" t="str">
        <f>HYPERLINK(Tabulka48243[[#This Row],[Sloupec2]],Tabulka48243[[#This Row],[Sloupec1]])</f>
        <v>FV panel Canadian Solar CS6L-460MS BW 30mm</v>
      </c>
      <c r="E25" s="15">
        <v>104463</v>
      </c>
      <c r="F25" s="15">
        <v>460</v>
      </c>
      <c r="G25" s="16">
        <v>0.111</v>
      </c>
      <c r="H25" s="16">
        <v>0.11799999999999999</v>
      </c>
      <c r="I25" s="16">
        <v>0.128</v>
      </c>
      <c r="J25" s="16">
        <v>51.06</v>
      </c>
      <c r="K25" s="16">
        <v>54.279999999999994</v>
      </c>
      <c r="L25" s="16">
        <v>58.88</v>
      </c>
      <c r="M25" s="17">
        <v>1</v>
      </c>
      <c r="N25" s="15" t="s">
        <v>793</v>
      </c>
      <c r="O25" s="15" t="s">
        <v>796</v>
      </c>
      <c r="P25" s="15">
        <v>35</v>
      </c>
      <c r="Q25" s="15">
        <v>840</v>
      </c>
      <c r="R25" s="18" t="s">
        <v>794</v>
      </c>
      <c r="S25" s="18" t="s">
        <v>795</v>
      </c>
      <c r="T25" s="19">
        <v>0.21299999999999999</v>
      </c>
      <c r="U25" s="15" t="s">
        <v>30</v>
      </c>
      <c r="V25" s="20" t="s">
        <v>45</v>
      </c>
      <c r="W25" s="20" t="s">
        <v>1073</v>
      </c>
      <c r="X25" s="15" t="s">
        <v>759</v>
      </c>
    </row>
    <row r="26" spans="1:24" x14ac:dyDescent="0.25">
      <c r="A26" s="12" t="s">
        <v>3</v>
      </c>
      <c r="B26" s="13" t="s">
        <v>42</v>
      </c>
      <c r="C26" s="13" t="s">
        <v>758</v>
      </c>
      <c r="D26" s="14" t="str">
        <f>HYPERLINK(Tabulka48243[[#This Row],[Sloupec2]],Tabulka48243[[#This Row],[Sloupec1]])</f>
        <v>FV panel Canadian Solar CS6.1-54TD-455 BF 455Wp 30mm rám</v>
      </c>
      <c r="E26" s="15">
        <v>104465</v>
      </c>
      <c r="F26" s="15">
        <v>455</v>
      </c>
      <c r="G26" s="16">
        <v>0.115</v>
      </c>
      <c r="H26" s="16">
        <v>0.122</v>
      </c>
      <c r="I26" s="16">
        <v>0.13200000000000001</v>
      </c>
      <c r="J26" s="16">
        <v>52.325000000000003</v>
      </c>
      <c r="K26" s="16">
        <v>55.51</v>
      </c>
      <c r="L26" s="16">
        <v>60.06</v>
      </c>
      <c r="M26" s="17">
        <v>183</v>
      </c>
      <c r="N26" s="15" t="s">
        <v>793</v>
      </c>
      <c r="O26" s="15" t="s">
        <v>804</v>
      </c>
      <c r="P26" s="15">
        <v>35</v>
      </c>
      <c r="Q26" s="15">
        <v>840</v>
      </c>
      <c r="R26" s="18" t="s">
        <v>794</v>
      </c>
      <c r="S26" s="18" t="s">
        <v>809</v>
      </c>
      <c r="T26" s="19">
        <v>0.223</v>
      </c>
      <c r="U26" s="15" t="s">
        <v>46</v>
      </c>
      <c r="V26" s="20" t="s">
        <v>47</v>
      </c>
      <c r="W26" s="20" t="s">
        <v>1074</v>
      </c>
      <c r="X26" s="15" t="s">
        <v>758</v>
      </c>
    </row>
    <row r="27" spans="1:24" x14ac:dyDescent="0.25">
      <c r="A27" s="12" t="s">
        <v>3</v>
      </c>
      <c r="B27" s="13" t="s">
        <v>42</v>
      </c>
      <c r="C27" s="13" t="s">
        <v>758</v>
      </c>
      <c r="D27" s="14" t="str">
        <f>HYPERLINK(Tabulka48243[[#This Row],[Sloupec2]],Tabulka48243[[#This Row],[Sloupec1]])</f>
        <v>FV panel Canadian Solar CS6.1-54TD-460 BF 460Wp 30mm rám</v>
      </c>
      <c r="E27" s="15">
        <v>104466</v>
      </c>
      <c r="F27" s="15">
        <v>460</v>
      </c>
      <c r="G27" s="16">
        <v>0.12</v>
      </c>
      <c r="H27" s="16">
        <v>0.126</v>
      </c>
      <c r="I27" s="16">
        <v>0.13600000000000001</v>
      </c>
      <c r="J27" s="16">
        <v>55.199999999999996</v>
      </c>
      <c r="K27" s="16">
        <v>57.96</v>
      </c>
      <c r="L27" s="16">
        <v>62.56</v>
      </c>
      <c r="M27" s="17">
        <v>19</v>
      </c>
      <c r="N27" s="15" t="s">
        <v>793</v>
      </c>
      <c r="O27" s="15" t="s">
        <v>804</v>
      </c>
      <c r="P27" s="15">
        <v>35</v>
      </c>
      <c r="Q27" s="15">
        <v>864</v>
      </c>
      <c r="R27" s="18" t="s">
        <v>794</v>
      </c>
      <c r="S27" s="18" t="s">
        <v>809</v>
      </c>
      <c r="T27" s="19">
        <v>0.22500000000000001</v>
      </c>
      <c r="U27" s="15" t="s">
        <v>46</v>
      </c>
      <c r="V27" s="20" t="s">
        <v>48</v>
      </c>
      <c r="W27" s="20" t="s">
        <v>1075</v>
      </c>
      <c r="X27" s="15" t="s">
        <v>758</v>
      </c>
    </row>
    <row r="28" spans="1:24" x14ac:dyDescent="0.25">
      <c r="A28" s="12" t="s">
        <v>3</v>
      </c>
      <c r="B28" s="13" t="s">
        <v>42</v>
      </c>
      <c r="C28" s="13" t="s">
        <v>49</v>
      </c>
      <c r="D28" s="14" t="str">
        <f>HYPERLINK(Tabulka48243[[#This Row],[Sloupec2]],Tabulka48243[[#This Row],[Sloupec1]])</f>
        <v>FV panel Canadian Solar CS6.1-54TB-450 BF 450Wp 30mm rám</v>
      </c>
      <c r="E28" s="15">
        <v>104467</v>
      </c>
      <c r="F28" s="15">
        <v>450</v>
      </c>
      <c r="G28" s="16">
        <v>0.12</v>
      </c>
      <c r="H28" s="16">
        <v>0.126</v>
      </c>
      <c r="I28" s="16">
        <v>0.13600000000000001</v>
      </c>
      <c r="J28" s="16">
        <v>54</v>
      </c>
      <c r="K28" s="16">
        <v>56.7</v>
      </c>
      <c r="L28" s="16">
        <v>61.2</v>
      </c>
      <c r="M28" s="17">
        <v>0</v>
      </c>
      <c r="N28" s="15" t="s">
        <v>793</v>
      </c>
      <c r="O28" s="15" t="s">
        <v>804</v>
      </c>
      <c r="P28" s="15">
        <v>35</v>
      </c>
      <c r="Q28" s="15">
        <v>840</v>
      </c>
      <c r="R28" s="18" t="s">
        <v>794</v>
      </c>
      <c r="S28" s="18" t="s">
        <v>810</v>
      </c>
      <c r="T28" s="19">
        <v>0.22</v>
      </c>
      <c r="U28" s="15" t="s">
        <v>46</v>
      </c>
      <c r="V28" s="20" t="s">
        <v>50</v>
      </c>
      <c r="W28" s="20" t="s">
        <v>1076</v>
      </c>
      <c r="X28" s="15" t="s">
        <v>49</v>
      </c>
    </row>
    <row r="29" spans="1:24" x14ac:dyDescent="0.25">
      <c r="A29" s="12" t="s">
        <v>3</v>
      </c>
      <c r="B29" s="13" t="s">
        <v>42</v>
      </c>
      <c r="C29" s="13" t="s">
        <v>758</v>
      </c>
      <c r="D29" s="14" t="str">
        <f>HYPERLINK(Tabulka48243[[#This Row],[Sloupec2]],Tabulka48243[[#This Row],[Sloupec1]])</f>
        <v>FV panel Canadian Solar CS6.1-60TB-500 BF 500Wp 30mm rám</v>
      </c>
      <c r="E29" s="15">
        <v>104500</v>
      </c>
      <c r="F29" s="15">
        <v>500</v>
      </c>
      <c r="G29" s="16">
        <v>0.115</v>
      </c>
      <c r="H29" s="16">
        <v>0.122</v>
      </c>
      <c r="I29" s="16">
        <v>0.13200000000000001</v>
      </c>
      <c r="J29" s="16">
        <v>57.5</v>
      </c>
      <c r="K29" s="16">
        <v>61</v>
      </c>
      <c r="L29" s="16">
        <v>66</v>
      </c>
      <c r="M29" s="17">
        <v>632</v>
      </c>
      <c r="N29" s="15" t="s">
        <v>793</v>
      </c>
      <c r="O29" s="15" t="s">
        <v>804</v>
      </c>
      <c r="P29" s="15">
        <v>35</v>
      </c>
      <c r="Q29" s="15">
        <v>770</v>
      </c>
      <c r="R29" s="18" t="s">
        <v>794</v>
      </c>
      <c r="S29" s="18" t="s">
        <v>809</v>
      </c>
      <c r="T29" s="19">
        <v>0.22800000000000001</v>
      </c>
      <c r="U29" s="15" t="s">
        <v>51</v>
      </c>
      <c r="V29" s="20" t="s">
        <v>52</v>
      </c>
      <c r="W29" s="20" t="s">
        <v>1077</v>
      </c>
      <c r="X29" s="15" t="s">
        <v>758</v>
      </c>
    </row>
    <row r="30" spans="1:24" x14ac:dyDescent="0.25">
      <c r="A30" s="12" t="s">
        <v>3</v>
      </c>
      <c r="B30" s="13" t="s">
        <v>42</v>
      </c>
      <c r="C30" s="13" t="s">
        <v>759</v>
      </c>
      <c r="D30" s="14" t="str">
        <f>HYPERLINK(Tabulka48243[[#This Row],[Sloupec2]],Tabulka48243[[#This Row],[Sloupec1]])</f>
        <v>FV panel Canadian Solar CS6W-550MS SLV 550Wp - 30mm rám</v>
      </c>
      <c r="E30" s="15">
        <v>104551</v>
      </c>
      <c r="F30" s="15">
        <v>550</v>
      </c>
      <c r="G30" s="16">
        <v>0.111</v>
      </c>
      <c r="H30" s="16">
        <v>0.11700000000000001</v>
      </c>
      <c r="I30" s="16">
        <v>0.127</v>
      </c>
      <c r="J30" s="16">
        <v>61.050000000000004</v>
      </c>
      <c r="K30" s="16">
        <v>64.350000000000009</v>
      </c>
      <c r="L30" s="16">
        <v>69.849999999999994</v>
      </c>
      <c r="M30" s="17">
        <v>0</v>
      </c>
      <c r="N30" s="15" t="s">
        <v>807</v>
      </c>
      <c r="O30" s="15" t="s">
        <v>796</v>
      </c>
      <c r="P30" s="15">
        <v>35</v>
      </c>
      <c r="Q30" s="15">
        <v>700</v>
      </c>
      <c r="R30" s="18" t="s">
        <v>808</v>
      </c>
      <c r="S30" s="18" t="s">
        <v>811</v>
      </c>
      <c r="T30" s="19">
        <v>0.215</v>
      </c>
      <c r="U30" s="15" t="s">
        <v>53</v>
      </c>
      <c r="V30" s="20" t="s">
        <v>54</v>
      </c>
      <c r="W30" s="20" t="s">
        <v>1078</v>
      </c>
      <c r="X30" s="15" t="s">
        <v>759</v>
      </c>
    </row>
    <row r="31" spans="1:24" x14ac:dyDescent="0.25">
      <c r="A31" s="12" t="s">
        <v>3</v>
      </c>
      <c r="B31" s="13" t="s">
        <v>42</v>
      </c>
      <c r="C31" s="13" t="s">
        <v>759</v>
      </c>
      <c r="D31" s="14" t="str">
        <f>HYPERLINK(Tabulka48243[[#This Row],[Sloupec2]],Tabulka48243[[#This Row],[Sloupec1]])</f>
        <v>FV panel Canadian Solar CS6W-555MS SLV 555Wp 30mm rám</v>
      </c>
      <c r="E31" s="15">
        <v>104553</v>
      </c>
      <c r="F31" s="15">
        <v>555</v>
      </c>
      <c r="G31" s="16">
        <v>0.104</v>
      </c>
      <c r="H31" s="16">
        <v>0.112</v>
      </c>
      <c r="I31" s="16">
        <v>0.122</v>
      </c>
      <c r="J31" s="16">
        <v>57.72</v>
      </c>
      <c r="K31" s="16">
        <v>62.160000000000004</v>
      </c>
      <c r="L31" s="16">
        <v>67.709999999999994</v>
      </c>
      <c r="M31" s="17">
        <v>2</v>
      </c>
      <c r="N31" s="15" t="s">
        <v>807</v>
      </c>
      <c r="O31" s="15" t="s">
        <v>796</v>
      </c>
      <c r="P31" s="15">
        <v>35</v>
      </c>
      <c r="Q31" s="15">
        <v>700</v>
      </c>
      <c r="R31" s="18" t="s">
        <v>808</v>
      </c>
      <c r="S31" s="18" t="s">
        <v>811</v>
      </c>
      <c r="T31" s="19">
        <v>0.216</v>
      </c>
      <c r="U31" s="15" t="s">
        <v>40</v>
      </c>
      <c r="V31" s="20" t="s">
        <v>55</v>
      </c>
      <c r="W31" s="20" t="s">
        <v>1079</v>
      </c>
      <c r="X31" s="15" t="s">
        <v>759</v>
      </c>
    </row>
    <row r="32" spans="1:24" x14ac:dyDescent="0.25">
      <c r="A32" s="12" t="s">
        <v>3</v>
      </c>
      <c r="B32" s="13" t="s">
        <v>42</v>
      </c>
      <c r="C32" s="13" t="s">
        <v>758</v>
      </c>
      <c r="D32" s="14" t="str">
        <f>HYPERLINK(Tabulka48243[[#This Row],[Sloupec2]],Tabulka48243[[#This Row],[Sloupec1]])</f>
        <v>FV panel Canadian Solar CS6W-T 570 SLV 570Wp 30mm rám</v>
      </c>
      <c r="E32" s="15">
        <v>104570</v>
      </c>
      <c r="F32" s="15">
        <v>570</v>
      </c>
      <c r="G32" s="16">
        <v>0.11600000000000001</v>
      </c>
      <c r="H32" s="16">
        <v>0.122</v>
      </c>
      <c r="I32" s="16">
        <v>0.13200000000000001</v>
      </c>
      <c r="J32" s="16">
        <v>66.12</v>
      </c>
      <c r="K32" s="16">
        <v>69.539999999999992</v>
      </c>
      <c r="L32" s="16">
        <v>75.240000000000009</v>
      </c>
      <c r="M32" s="17">
        <v>0</v>
      </c>
      <c r="N32" s="15" t="s">
        <v>807</v>
      </c>
      <c r="O32" s="15" t="s">
        <v>796</v>
      </c>
      <c r="P32" s="15">
        <v>35</v>
      </c>
      <c r="Q32" s="15">
        <v>700</v>
      </c>
      <c r="R32" s="18" t="s">
        <v>812</v>
      </c>
      <c r="S32" s="18" t="s">
        <v>809</v>
      </c>
      <c r="T32" s="19">
        <v>0.221</v>
      </c>
      <c r="U32" s="15" t="s">
        <v>56</v>
      </c>
      <c r="V32" s="20" t="s">
        <v>57</v>
      </c>
      <c r="W32" s="20" t="s">
        <v>1080</v>
      </c>
      <c r="X32" s="15" t="s">
        <v>758</v>
      </c>
    </row>
    <row r="33" spans="1:24" x14ac:dyDescent="0.25">
      <c r="A33" s="12" t="s">
        <v>3</v>
      </c>
      <c r="B33" s="13" t="s">
        <v>42</v>
      </c>
      <c r="C33" s="13" t="s">
        <v>758</v>
      </c>
      <c r="D33" s="14" t="str">
        <f>HYPERLINK(Tabulka48243[[#This Row],[Sloupec2]],Tabulka48243[[#This Row],[Sloupec1]])</f>
        <v>FV panel Canadian Solar CS6W-580T SLV 580Wp 30mm rám</v>
      </c>
      <c r="E33" s="15">
        <v>104580</v>
      </c>
      <c r="F33" s="15">
        <v>580</v>
      </c>
      <c r="G33" s="16">
        <v>0.12</v>
      </c>
      <c r="H33" s="16">
        <v>0.126</v>
      </c>
      <c r="I33" s="16">
        <v>0.13600000000000001</v>
      </c>
      <c r="J33" s="16">
        <v>69.599999999999994</v>
      </c>
      <c r="K33" s="16">
        <v>73.08</v>
      </c>
      <c r="L33" s="16">
        <v>78.88000000000001</v>
      </c>
      <c r="M33" s="17">
        <v>1</v>
      </c>
      <c r="N33" s="15" t="s">
        <v>807</v>
      </c>
      <c r="O33" s="15" t="s">
        <v>796</v>
      </c>
      <c r="P33" s="15">
        <v>35</v>
      </c>
      <c r="Q33" s="15">
        <v>700</v>
      </c>
      <c r="R33" s="18" t="s">
        <v>812</v>
      </c>
      <c r="S33" s="18" t="s">
        <v>809</v>
      </c>
      <c r="T33" s="19">
        <v>0.22500000000000001</v>
      </c>
      <c r="U33" s="15" t="s">
        <v>56</v>
      </c>
      <c r="V33" s="20" t="s">
        <v>58</v>
      </c>
      <c r="W33" s="20" t="s">
        <v>1081</v>
      </c>
      <c r="X33" s="15" t="s">
        <v>758</v>
      </c>
    </row>
    <row r="34" spans="1:24" x14ac:dyDescent="0.25">
      <c r="A34" s="12" t="s">
        <v>3</v>
      </c>
      <c r="B34" s="13" t="s">
        <v>42</v>
      </c>
      <c r="C34" s="13" t="s">
        <v>760</v>
      </c>
      <c r="D34" s="14" t="str">
        <f>HYPERLINK(Tabulka48243[[#This Row],[Sloupec2]],Tabulka48243[[#This Row],[Sloupec1]])</f>
        <v>FV panel Canadian Solar CS7L-595MB-AG 595Wp</v>
      </c>
      <c r="E34" s="15">
        <v>104590</v>
      </c>
      <c r="F34" s="15">
        <v>595</v>
      </c>
      <c r="G34" s="16">
        <v>0.105</v>
      </c>
      <c r="H34" s="16">
        <v>0.112</v>
      </c>
      <c r="I34" s="16">
        <v>0.122</v>
      </c>
      <c r="J34" s="16">
        <v>62.474999999999994</v>
      </c>
      <c r="K34" s="16">
        <v>66.64</v>
      </c>
      <c r="L34" s="16">
        <v>72.59</v>
      </c>
      <c r="M34" s="17">
        <v>18</v>
      </c>
      <c r="N34" s="15" t="s">
        <v>807</v>
      </c>
      <c r="O34" s="15" t="s">
        <v>804</v>
      </c>
      <c r="P34" s="15">
        <v>33</v>
      </c>
      <c r="Q34" s="15">
        <v>594</v>
      </c>
      <c r="R34" s="18" t="s">
        <v>808</v>
      </c>
      <c r="S34" s="18" t="s">
        <v>809</v>
      </c>
      <c r="T34" s="19">
        <v>0.21199999999999999</v>
      </c>
      <c r="U34" s="15" t="s">
        <v>59</v>
      </c>
      <c r="V34" s="20" t="s">
        <v>60</v>
      </c>
      <c r="W34" s="20" t="s">
        <v>1082</v>
      </c>
      <c r="X34" s="15" t="s">
        <v>760</v>
      </c>
    </row>
    <row r="35" spans="1:24" x14ac:dyDescent="0.25">
      <c r="A35" s="12" t="s">
        <v>3</v>
      </c>
      <c r="B35" s="13" t="s">
        <v>42</v>
      </c>
      <c r="C35" s="13" t="s">
        <v>760</v>
      </c>
      <c r="D35" s="14" t="str">
        <f>HYPERLINK(Tabulka48243[[#This Row],[Sloupec2]],Tabulka48243[[#This Row],[Sloupec1]])</f>
        <v>FV panel Canadian Solar CS7L-600MB-AG 600Wp</v>
      </c>
      <c r="E35" s="15">
        <v>104600</v>
      </c>
      <c r="F35" s="15">
        <v>600</v>
      </c>
      <c r="G35" s="16">
        <v>0.105</v>
      </c>
      <c r="H35" s="16">
        <v>0.112</v>
      </c>
      <c r="I35" s="16">
        <v>0.122</v>
      </c>
      <c r="J35" s="16">
        <v>63</v>
      </c>
      <c r="K35" s="16">
        <v>67.2</v>
      </c>
      <c r="L35" s="16">
        <v>73.2</v>
      </c>
      <c r="M35" s="17">
        <v>13</v>
      </c>
      <c r="N35" s="15" t="s">
        <v>807</v>
      </c>
      <c r="O35" s="15" t="s">
        <v>804</v>
      </c>
      <c r="P35" s="15">
        <v>33</v>
      </c>
      <c r="Q35" s="15">
        <v>594</v>
      </c>
      <c r="R35" s="18" t="s">
        <v>808</v>
      </c>
      <c r="S35" s="18" t="s">
        <v>809</v>
      </c>
      <c r="T35" s="19">
        <v>0.21199999999999999</v>
      </c>
      <c r="U35" s="15" t="s">
        <v>59</v>
      </c>
      <c r="V35" s="20" t="s">
        <v>61</v>
      </c>
      <c r="W35" s="20" t="s">
        <v>1083</v>
      </c>
      <c r="X35" s="15" t="s">
        <v>760</v>
      </c>
    </row>
    <row r="36" spans="1:24" x14ac:dyDescent="0.25">
      <c r="A36" s="12" t="s">
        <v>3</v>
      </c>
      <c r="B36" s="13" t="s">
        <v>42</v>
      </c>
      <c r="C36" s="13" t="s">
        <v>17</v>
      </c>
      <c r="D36" s="14" t="str">
        <f>HYPERLINK(Tabulka48243[[#This Row],[Sloupec2]],Tabulka48243[[#This Row],[Sloupec1]])</f>
        <v>FV panel Canadian Solar CS7N-665MS SLV 665Wp</v>
      </c>
      <c r="E36" s="15">
        <v>104661</v>
      </c>
      <c r="F36" s="15">
        <v>665</v>
      </c>
      <c r="G36" s="16">
        <v>0.105</v>
      </c>
      <c r="H36" s="16">
        <v>0.111</v>
      </c>
      <c r="I36" s="16">
        <v>0.121</v>
      </c>
      <c r="J36" s="16">
        <v>69.825000000000003</v>
      </c>
      <c r="K36" s="16">
        <v>73.814999999999998</v>
      </c>
      <c r="L36" s="16">
        <v>80.465000000000003</v>
      </c>
      <c r="M36" s="17">
        <v>0</v>
      </c>
      <c r="N36" s="15" t="s">
        <v>807</v>
      </c>
      <c r="O36" s="15" t="s">
        <v>796</v>
      </c>
      <c r="P36" s="15">
        <v>30</v>
      </c>
      <c r="Q36" s="15">
        <v>480</v>
      </c>
      <c r="R36" s="18" t="s">
        <v>812</v>
      </c>
      <c r="S36" s="18" t="s">
        <v>813</v>
      </c>
      <c r="T36" s="19">
        <v>0.214</v>
      </c>
      <c r="U36" s="15" t="s">
        <v>62</v>
      </c>
      <c r="V36" s="20" t="s">
        <v>63</v>
      </c>
      <c r="W36" s="20" t="s">
        <v>1084</v>
      </c>
      <c r="X36" s="15" t="s">
        <v>17</v>
      </c>
    </row>
    <row r="37" spans="1:24" x14ac:dyDescent="0.25">
      <c r="A37" s="12" t="s">
        <v>3</v>
      </c>
      <c r="B37" s="13" t="s">
        <v>64</v>
      </c>
      <c r="C37" s="13" t="s">
        <v>761</v>
      </c>
      <c r="D37" s="14" t="str">
        <f>HYPERLINK(Tabulka48243[[#This Row],[Sloupec2]],Tabulka48243[[#This Row],[Sloupec1]])</f>
        <v>FV panel Energetica e.Classic M HC 370Wp FB</v>
      </c>
      <c r="E37" s="15">
        <v>105371</v>
      </c>
      <c r="F37" s="15">
        <v>370</v>
      </c>
      <c r="G37" s="16">
        <v>0.27300000000000002</v>
      </c>
      <c r="H37" s="16">
        <v>0.28599999999999998</v>
      </c>
      <c r="I37" s="16">
        <v>0.29599999999999999</v>
      </c>
      <c r="J37" s="16">
        <v>101.01</v>
      </c>
      <c r="K37" s="16">
        <v>105.82</v>
      </c>
      <c r="L37" s="16">
        <v>109.52</v>
      </c>
      <c r="M37" s="17">
        <v>132</v>
      </c>
      <c r="N37" s="15" t="s">
        <v>793</v>
      </c>
      <c r="O37" s="15" t="s">
        <v>793</v>
      </c>
      <c r="P37" s="15">
        <v>30</v>
      </c>
      <c r="Q37" s="15">
        <v>840</v>
      </c>
      <c r="R37" s="18" t="s">
        <v>814</v>
      </c>
      <c r="S37" s="18" t="s">
        <v>815</v>
      </c>
      <c r="T37" s="19">
        <v>0.20269999999999999</v>
      </c>
      <c r="U37" s="15" t="s">
        <v>65</v>
      </c>
      <c r="V37" s="20" t="s">
        <v>66</v>
      </c>
      <c r="W37" s="20" t="s">
        <v>1085</v>
      </c>
      <c r="X37" s="15" t="s">
        <v>761</v>
      </c>
    </row>
    <row r="38" spans="1:24" x14ac:dyDescent="0.25">
      <c r="A38" s="12" t="s">
        <v>3</v>
      </c>
      <c r="B38" s="13" t="s">
        <v>64</v>
      </c>
      <c r="C38" s="13" t="s">
        <v>761</v>
      </c>
      <c r="D38" s="14" t="str">
        <f>HYPERLINK(Tabulka48243[[#This Row],[Sloupec2]],Tabulka48243[[#This Row],[Sloupec1]])</f>
        <v>FV panel Energetica e.Classic M HC 375Wp FB</v>
      </c>
      <c r="E38" s="15">
        <v>105372</v>
      </c>
      <c r="F38" s="15">
        <v>375</v>
      </c>
      <c r="G38" s="16">
        <v>0.27300000000000002</v>
      </c>
      <c r="H38" s="16">
        <v>0.28599999999999998</v>
      </c>
      <c r="I38" s="16">
        <v>0.29599999999999999</v>
      </c>
      <c r="J38" s="16">
        <v>102.37500000000001</v>
      </c>
      <c r="K38" s="16">
        <v>107.24999999999999</v>
      </c>
      <c r="L38" s="16">
        <v>111</v>
      </c>
      <c r="M38" s="17">
        <v>535</v>
      </c>
      <c r="N38" s="15" t="s">
        <v>793</v>
      </c>
      <c r="O38" s="15" t="s">
        <v>793</v>
      </c>
      <c r="P38" s="15">
        <v>30</v>
      </c>
      <c r="Q38" s="15">
        <v>840</v>
      </c>
      <c r="R38" s="18" t="s">
        <v>814</v>
      </c>
      <c r="S38" s="18" t="s">
        <v>815</v>
      </c>
      <c r="T38" s="19">
        <v>0.20269999999999999</v>
      </c>
      <c r="U38" s="15" t="s">
        <v>65</v>
      </c>
      <c r="V38" s="20" t="s">
        <v>67</v>
      </c>
      <c r="W38" s="20" t="s">
        <v>1086</v>
      </c>
      <c r="X38" s="15" t="s">
        <v>761</v>
      </c>
    </row>
    <row r="39" spans="1:24" x14ac:dyDescent="0.25">
      <c r="A39" s="12" t="s">
        <v>3</v>
      </c>
      <c r="B39" s="13" t="s">
        <v>64</v>
      </c>
      <c r="C39" s="13" t="s">
        <v>17</v>
      </c>
      <c r="D39" s="14" t="str">
        <f>HYPERLINK(Tabulka48243[[#This Row],[Sloupec2]],Tabulka48243[[#This Row],[Sloupec1]])</f>
        <v>FV panel Energetica e.Classic M HC 385Wp BF</v>
      </c>
      <c r="E39" s="15">
        <v>105384</v>
      </c>
      <c r="F39" s="15">
        <v>385</v>
      </c>
      <c r="G39" s="16">
        <v>0.26300000000000001</v>
      </c>
      <c r="H39" s="16">
        <v>0.27500000000000002</v>
      </c>
      <c r="I39" s="16">
        <v>0.28500000000000003</v>
      </c>
      <c r="J39" s="16">
        <v>101.25500000000001</v>
      </c>
      <c r="K39" s="16">
        <v>105.87500000000001</v>
      </c>
      <c r="L39" s="16">
        <v>109.72500000000001</v>
      </c>
      <c r="M39" s="17">
        <v>248</v>
      </c>
      <c r="N39" s="15" t="s">
        <v>793</v>
      </c>
      <c r="O39" s="15" t="s">
        <v>796</v>
      </c>
      <c r="P39" s="15">
        <v>30</v>
      </c>
      <c r="Q39" s="15">
        <v>840</v>
      </c>
      <c r="R39" s="18" t="s">
        <v>816</v>
      </c>
      <c r="S39" s="18" t="s">
        <v>815</v>
      </c>
      <c r="T39" s="19">
        <v>0.2049</v>
      </c>
      <c r="U39" s="15" t="s">
        <v>65</v>
      </c>
      <c r="V39" s="20" t="s">
        <v>68</v>
      </c>
      <c r="W39" s="20" t="s">
        <v>1087</v>
      </c>
      <c r="X39" s="15" t="s">
        <v>17</v>
      </c>
    </row>
    <row r="40" spans="1:24" x14ac:dyDescent="0.25">
      <c r="A40" s="12" t="s">
        <v>3</v>
      </c>
      <c r="B40" s="13" t="s">
        <v>69</v>
      </c>
      <c r="C40" s="13" t="s">
        <v>759</v>
      </c>
      <c r="D40" s="14" t="str">
        <f>HYPERLINK(Tabulka48243[[#This Row],[Sloupec2]],Tabulka48243[[#This Row],[Sloupec1]])</f>
        <v>FV panel EXE Solar A-HCM415/108 BF 415Wp</v>
      </c>
      <c r="E40" s="15">
        <v>106411</v>
      </c>
      <c r="F40" s="15">
        <v>415</v>
      </c>
      <c r="G40" s="16">
        <v>7.1999999999999995E-2</v>
      </c>
      <c r="H40" s="16">
        <v>8.5000000000000006E-2</v>
      </c>
      <c r="I40" s="16">
        <v>9.5000000000000001E-2</v>
      </c>
      <c r="J40" s="16">
        <v>29.88</v>
      </c>
      <c r="K40" s="16">
        <v>35.275000000000006</v>
      </c>
      <c r="L40" s="16">
        <v>39.424999999999997</v>
      </c>
      <c r="M40" s="17">
        <v>436</v>
      </c>
      <c r="N40" s="15" t="s">
        <v>793</v>
      </c>
      <c r="O40" s="15" t="s">
        <v>796</v>
      </c>
      <c r="P40" s="15">
        <v>31</v>
      </c>
      <c r="Q40" s="15">
        <v>806</v>
      </c>
      <c r="R40" s="18" t="s">
        <v>817</v>
      </c>
      <c r="S40" s="18" t="s">
        <v>818</v>
      </c>
      <c r="T40" s="19">
        <v>0.21249999999999999</v>
      </c>
      <c r="U40" s="15" t="s">
        <v>70</v>
      </c>
      <c r="V40" s="20" t="s">
        <v>71</v>
      </c>
      <c r="W40" s="20" t="s">
        <v>1088</v>
      </c>
      <c r="X40" s="15" t="s">
        <v>759</v>
      </c>
    </row>
    <row r="41" spans="1:24" x14ac:dyDescent="0.25">
      <c r="A41" s="12" t="s">
        <v>3</v>
      </c>
      <c r="B41" s="13" t="s">
        <v>69</v>
      </c>
      <c r="C41" s="13" t="s">
        <v>759</v>
      </c>
      <c r="D41" s="14" t="str">
        <f>HYPERLINK(Tabulka48243[[#This Row],[Sloupec2]],Tabulka48243[[#This Row],[Sloupec1]])</f>
        <v>FV panel EXE Solar A-HCM460/120 BF 460Wp</v>
      </c>
      <c r="E41" s="15">
        <v>106461</v>
      </c>
      <c r="F41" s="15">
        <v>460</v>
      </c>
      <c r="G41" s="16">
        <v>7.1999999999999995E-2</v>
      </c>
      <c r="H41" s="16">
        <v>8.5000000000000006E-2</v>
      </c>
      <c r="I41" s="16">
        <v>9.5000000000000001E-2</v>
      </c>
      <c r="J41" s="16">
        <v>33.119999999999997</v>
      </c>
      <c r="K41" s="16">
        <v>39.1</v>
      </c>
      <c r="L41" s="16">
        <v>43.7</v>
      </c>
      <c r="M41" s="17">
        <v>71</v>
      </c>
      <c r="N41" s="15" t="s">
        <v>793</v>
      </c>
      <c r="O41" s="15" t="s">
        <v>796</v>
      </c>
      <c r="P41" s="15">
        <v>31</v>
      </c>
      <c r="Q41" s="15">
        <v>744</v>
      </c>
      <c r="R41" s="18" t="s">
        <v>817</v>
      </c>
      <c r="S41" s="18" t="s">
        <v>818</v>
      </c>
      <c r="T41" s="19">
        <v>0.20699999999999999</v>
      </c>
      <c r="U41" s="15" t="s">
        <v>72</v>
      </c>
      <c r="V41" s="20" t="s">
        <v>73</v>
      </c>
      <c r="W41" s="20" t="s">
        <v>1089</v>
      </c>
      <c r="X41" s="15" t="s">
        <v>759</v>
      </c>
    </row>
    <row r="42" spans="1:24" x14ac:dyDescent="0.25">
      <c r="A42" s="12" t="s">
        <v>3</v>
      </c>
      <c r="B42" s="13" t="s">
        <v>74</v>
      </c>
      <c r="C42" s="13" t="s">
        <v>762</v>
      </c>
      <c r="D42" s="14" t="str">
        <f>HYPERLINK(Tabulka48243[[#This Row],[Sloupec2]],Tabulka48243[[#This Row],[Sloupec1]])</f>
        <v>FV panel Solitek SOLID Agro Bifacial B.72 290Wp</v>
      </c>
      <c r="E42" s="15">
        <v>113290</v>
      </c>
      <c r="F42" s="15">
        <v>290</v>
      </c>
      <c r="G42" s="16">
        <v>0.51500000000000001</v>
      </c>
      <c r="H42" s="16">
        <v>0.54</v>
      </c>
      <c r="I42" s="16">
        <v>0.55000000000000004</v>
      </c>
      <c r="J42" s="16">
        <v>149.35</v>
      </c>
      <c r="K42" s="16">
        <v>156.60000000000002</v>
      </c>
      <c r="L42" s="16">
        <v>159.5</v>
      </c>
      <c r="M42" s="17">
        <v>34</v>
      </c>
      <c r="N42" s="15" t="s">
        <v>804</v>
      </c>
      <c r="O42" s="15" t="s">
        <v>804</v>
      </c>
      <c r="P42" s="15">
        <v>25</v>
      </c>
      <c r="Q42" s="15">
        <v>700</v>
      </c>
      <c r="R42" s="18" t="s">
        <v>798</v>
      </c>
      <c r="S42" s="18" t="s">
        <v>819</v>
      </c>
      <c r="T42" s="19">
        <v>0.13189999999999999</v>
      </c>
      <c r="U42" s="15" t="s">
        <v>75</v>
      </c>
      <c r="V42" s="20" t="s">
        <v>76</v>
      </c>
      <c r="W42" s="20" t="s">
        <v>1090</v>
      </c>
      <c r="X42" s="15" t="s">
        <v>762</v>
      </c>
    </row>
    <row r="43" spans="1:24" x14ac:dyDescent="0.25">
      <c r="A43" s="12" t="s">
        <v>3</v>
      </c>
      <c r="B43" s="13" t="s">
        <v>74</v>
      </c>
      <c r="C43" s="13" t="s">
        <v>77</v>
      </c>
      <c r="D43" s="14" t="str">
        <f>HYPERLINK(Tabulka48243[[#This Row],[Sloupec2]],Tabulka48243[[#This Row],[Sloupec1]])</f>
        <v>FV panel Solitek SOLID Bifacial B.60 360Wp</v>
      </c>
      <c r="E43" s="15">
        <v>113363</v>
      </c>
      <c r="F43" s="15">
        <v>360</v>
      </c>
      <c r="G43" s="16">
        <v>0.48</v>
      </c>
      <c r="H43" s="16">
        <v>0.504</v>
      </c>
      <c r="I43" s="16">
        <v>0.51400000000000001</v>
      </c>
      <c r="J43" s="16">
        <v>172.79999999999998</v>
      </c>
      <c r="K43" s="16">
        <v>181.44</v>
      </c>
      <c r="L43" s="16">
        <v>185.04</v>
      </c>
      <c r="M43" s="17">
        <v>6</v>
      </c>
      <c r="N43" s="15" t="s">
        <v>804</v>
      </c>
      <c r="O43" s="15" t="s">
        <v>804</v>
      </c>
      <c r="P43" s="15">
        <v>25</v>
      </c>
      <c r="Q43" s="15">
        <v>700</v>
      </c>
      <c r="R43" s="18" t="s">
        <v>798</v>
      </c>
      <c r="S43" s="18" t="s">
        <v>819</v>
      </c>
      <c r="T43" s="19">
        <v>0.1938</v>
      </c>
      <c r="U43" s="15" t="s">
        <v>78</v>
      </c>
      <c r="V43" s="20" t="s">
        <v>79</v>
      </c>
      <c r="W43" s="20" t="s">
        <v>1091</v>
      </c>
      <c r="X43" s="15" t="s">
        <v>77</v>
      </c>
    </row>
    <row r="44" spans="1:24" x14ac:dyDescent="0.25">
      <c r="A44" s="12" t="s">
        <v>3</v>
      </c>
      <c r="B44" s="13" t="s">
        <v>74</v>
      </c>
      <c r="C44" s="13" t="s">
        <v>77</v>
      </c>
      <c r="D44" s="14" t="str">
        <f>HYPERLINK(Tabulka48243[[#This Row],[Sloupec2]],Tabulka48243[[#This Row],[Sloupec1]])</f>
        <v>FV panel Solitek SOLID Bifacial GG-F B.60 (AGC) 370Wp</v>
      </c>
      <c r="E44" s="15">
        <v>113370</v>
      </c>
      <c r="F44" s="15">
        <v>370</v>
      </c>
      <c r="G44" s="16">
        <v>0.317</v>
      </c>
      <c r="H44" s="16">
        <v>0.33200000000000002</v>
      </c>
      <c r="I44" s="16">
        <v>0.34200000000000003</v>
      </c>
      <c r="J44" s="16">
        <v>117.29</v>
      </c>
      <c r="K44" s="16">
        <v>122.84</v>
      </c>
      <c r="L44" s="16">
        <v>126.54</v>
      </c>
      <c r="M44" s="17">
        <v>38</v>
      </c>
      <c r="N44" s="15" t="s">
        <v>804</v>
      </c>
      <c r="O44" s="15" t="s">
        <v>804</v>
      </c>
      <c r="P44" s="15">
        <v>25</v>
      </c>
      <c r="Q44" s="15">
        <v>700</v>
      </c>
      <c r="R44" s="18" t="s">
        <v>798</v>
      </c>
      <c r="S44" s="18" t="s">
        <v>819</v>
      </c>
      <c r="T44" s="19">
        <v>0.19919999999999999</v>
      </c>
      <c r="U44" s="15" t="s">
        <v>78</v>
      </c>
      <c r="V44" s="20" t="s">
        <v>80</v>
      </c>
      <c r="W44" s="20" t="s">
        <v>1092</v>
      </c>
      <c r="X44" s="15" t="s">
        <v>77</v>
      </c>
    </row>
    <row r="45" spans="1:24" x14ac:dyDescent="0.25">
      <c r="A45" s="12" t="s">
        <v>3</v>
      </c>
      <c r="B45" s="13" t="s">
        <v>74</v>
      </c>
      <c r="C45" s="13" t="s">
        <v>77</v>
      </c>
      <c r="D45" s="14" t="str">
        <f>HYPERLINK(Tabulka48243[[#This Row],[Sloupec2]],Tabulka48243[[#This Row],[Sloupec1]])</f>
        <v>FV panel Solitek SOLID Bifacial HC.108 435Wp</v>
      </c>
      <c r="E45" s="15">
        <v>113430</v>
      </c>
      <c r="F45" s="15">
        <v>435</v>
      </c>
      <c r="G45" s="16">
        <v>0.34499999999999997</v>
      </c>
      <c r="H45" s="16">
        <v>0.36199999999999999</v>
      </c>
      <c r="I45" s="16">
        <v>0.372</v>
      </c>
      <c r="J45" s="16">
        <v>150.07499999999999</v>
      </c>
      <c r="K45" s="16">
        <v>157.47</v>
      </c>
      <c r="L45" s="16">
        <v>161.82</v>
      </c>
      <c r="M45" s="17">
        <v>25</v>
      </c>
      <c r="N45" s="15" t="s">
        <v>804</v>
      </c>
      <c r="O45" s="15" t="s">
        <v>804</v>
      </c>
      <c r="P45" s="15">
        <v>25</v>
      </c>
      <c r="Q45" s="15">
        <v>550</v>
      </c>
      <c r="R45" s="18" t="s">
        <v>798</v>
      </c>
      <c r="S45" s="18" t="s">
        <v>819</v>
      </c>
      <c r="T45" s="19">
        <v>0.22070000000000001</v>
      </c>
      <c r="U45" s="15" t="s">
        <v>81</v>
      </c>
      <c r="V45" s="20" t="s">
        <v>82</v>
      </c>
      <c r="W45" s="20" t="s">
        <v>1093</v>
      </c>
      <c r="X45" s="15" t="s">
        <v>77</v>
      </c>
    </row>
    <row r="46" spans="1:24" x14ac:dyDescent="0.25">
      <c r="A46" s="12" t="s">
        <v>3</v>
      </c>
      <c r="B46" s="13" t="s">
        <v>83</v>
      </c>
      <c r="C46" s="13" t="s">
        <v>763</v>
      </c>
      <c r="D46" s="14" t="str">
        <f>HYPERLINK(Tabulka48243[[#This Row],[Sloupec2]],Tabulka48243[[#This Row],[Sloupec1]])</f>
        <v>FV panel SunPower SPR - P3 - 385Wp BLC E3 AC</v>
      </c>
      <c r="E46" s="15">
        <v>115380</v>
      </c>
      <c r="F46" s="15">
        <v>385</v>
      </c>
      <c r="G46" s="16">
        <v>0.58199999999999996</v>
      </c>
      <c r="H46" s="16">
        <v>0.61799999999999999</v>
      </c>
      <c r="I46" s="16">
        <v>0.628</v>
      </c>
      <c r="J46" s="16">
        <v>224.07</v>
      </c>
      <c r="K46" s="16">
        <v>237.93</v>
      </c>
      <c r="L46" s="16">
        <v>241.78</v>
      </c>
      <c r="M46" s="17">
        <v>81</v>
      </c>
      <c r="N46" s="15" t="s">
        <v>793</v>
      </c>
      <c r="O46" s="15" t="s">
        <v>793</v>
      </c>
      <c r="P46" s="15">
        <v>30</v>
      </c>
      <c r="Q46" s="15">
        <v>750</v>
      </c>
      <c r="R46" s="18" t="s">
        <v>794</v>
      </c>
      <c r="S46" s="18" t="s">
        <v>820</v>
      </c>
      <c r="T46" s="19">
        <v>0.19059999999999999</v>
      </c>
      <c r="U46" s="15" t="s">
        <v>84</v>
      </c>
      <c r="V46" s="20" t="s">
        <v>85</v>
      </c>
      <c r="W46" s="20" t="s">
        <v>1094</v>
      </c>
      <c r="X46" s="15" t="s">
        <v>763</v>
      </c>
    </row>
    <row r="47" spans="1:24" x14ac:dyDescent="0.25">
      <c r="A47" s="12" t="s">
        <v>3</v>
      </c>
      <c r="B47" s="13" t="s">
        <v>83</v>
      </c>
      <c r="C47" s="13" t="s">
        <v>86</v>
      </c>
      <c r="D47" s="14" t="str">
        <f>HYPERLINK(Tabulka48243[[#This Row],[Sloupec2]],Tabulka48243[[#This Row],[Sloupec1]])</f>
        <v>FV panel SunPower SPR MAX3 - 400Wp BLC</v>
      </c>
      <c r="E47" s="15">
        <v>115401</v>
      </c>
      <c r="F47" s="15">
        <v>400</v>
      </c>
      <c r="G47" s="16">
        <v>0.58099999999999996</v>
      </c>
      <c r="H47" s="16">
        <v>0.61</v>
      </c>
      <c r="I47" s="16">
        <v>0.62</v>
      </c>
      <c r="J47" s="16">
        <v>232.39999999999998</v>
      </c>
      <c r="K47" s="16">
        <v>244</v>
      </c>
      <c r="L47" s="16">
        <v>248</v>
      </c>
      <c r="M47" s="17">
        <v>3</v>
      </c>
      <c r="N47" s="15" t="s">
        <v>793</v>
      </c>
      <c r="O47" s="15" t="s">
        <v>796</v>
      </c>
      <c r="P47" s="15">
        <v>26</v>
      </c>
      <c r="Q47" s="15">
        <v>728</v>
      </c>
      <c r="R47" s="18" t="s">
        <v>821</v>
      </c>
      <c r="S47" s="18" t="s">
        <v>822</v>
      </c>
      <c r="T47" s="19">
        <v>0.22600000000000001</v>
      </c>
      <c r="U47" s="15" t="s">
        <v>87</v>
      </c>
      <c r="V47" s="20" t="s">
        <v>88</v>
      </c>
      <c r="W47" s="20" t="s">
        <v>1095</v>
      </c>
      <c r="X47" s="15" t="s">
        <v>86</v>
      </c>
    </row>
    <row r="48" spans="1:24" x14ac:dyDescent="0.25">
      <c r="A48" s="12" t="s">
        <v>3</v>
      </c>
      <c r="B48" s="13" t="s">
        <v>83</v>
      </c>
      <c r="C48" s="13" t="s">
        <v>86</v>
      </c>
      <c r="D48" s="14" t="str">
        <f>HYPERLINK(Tabulka48243[[#This Row],[Sloupec2]],Tabulka48243[[#This Row],[Sloupec1]])</f>
        <v>FV panel SunPower SPR MAX3 - 400Wp COM</v>
      </c>
      <c r="E48" s="15">
        <v>115403</v>
      </c>
      <c r="F48" s="15">
        <v>400</v>
      </c>
      <c r="G48" s="16">
        <v>0.57099999999999995</v>
      </c>
      <c r="H48" s="16">
        <v>0.59899999999999998</v>
      </c>
      <c r="I48" s="16">
        <v>0.60899999999999999</v>
      </c>
      <c r="J48" s="16">
        <v>228.39999999999998</v>
      </c>
      <c r="K48" s="16">
        <v>239.6</v>
      </c>
      <c r="L48" s="16">
        <v>243.6</v>
      </c>
      <c r="M48" s="17">
        <v>2</v>
      </c>
      <c r="N48" s="15" t="s">
        <v>807</v>
      </c>
      <c r="O48" s="15" t="s">
        <v>796</v>
      </c>
      <c r="P48" s="15">
        <v>26</v>
      </c>
      <c r="Q48" s="15">
        <v>728</v>
      </c>
      <c r="R48" s="18" t="s">
        <v>821</v>
      </c>
      <c r="S48" s="18" t="s">
        <v>822</v>
      </c>
      <c r="T48" s="19">
        <v>0.22600000000000001</v>
      </c>
      <c r="U48" s="15" t="s">
        <v>87</v>
      </c>
      <c r="V48" s="20" t="s">
        <v>89</v>
      </c>
      <c r="W48" s="20" t="s">
        <v>1096</v>
      </c>
      <c r="X48" s="15" t="s">
        <v>86</v>
      </c>
    </row>
    <row r="49" spans="1:24" x14ac:dyDescent="0.25">
      <c r="A49" s="12" t="s">
        <v>3</v>
      </c>
      <c r="B49" s="13" t="s">
        <v>83</v>
      </c>
      <c r="C49" s="13" t="s">
        <v>763</v>
      </c>
      <c r="D49" s="14" t="str">
        <f>HYPERLINK(Tabulka48243[[#This Row],[Sloupec2]],Tabulka48243[[#This Row],[Sloupec1]])</f>
        <v>FV panel SunPower P6 410Wp BLC</v>
      </c>
      <c r="E49" s="15">
        <v>115410</v>
      </c>
      <c r="F49" s="15">
        <v>410</v>
      </c>
      <c r="G49" s="16">
        <v>0.11600000000000001</v>
      </c>
      <c r="H49" s="16">
        <v>0.13</v>
      </c>
      <c r="I49" s="16">
        <v>0.14000000000000001</v>
      </c>
      <c r="J49" s="16">
        <v>47.56</v>
      </c>
      <c r="K49" s="16">
        <v>53.300000000000004</v>
      </c>
      <c r="L49" s="16">
        <v>57.400000000000006</v>
      </c>
      <c r="M49" s="17">
        <v>681</v>
      </c>
      <c r="N49" s="15" t="s">
        <v>793</v>
      </c>
      <c r="O49" s="15" t="s">
        <v>793</v>
      </c>
      <c r="P49" s="15">
        <v>34</v>
      </c>
      <c r="Q49" s="15">
        <v>952</v>
      </c>
      <c r="R49" s="18" t="s">
        <v>794</v>
      </c>
      <c r="S49" s="18" t="s">
        <v>820</v>
      </c>
      <c r="T49" s="19">
        <v>0.20899999999999999</v>
      </c>
      <c r="U49" s="15" t="s">
        <v>90</v>
      </c>
      <c r="V49" s="20" t="s">
        <v>91</v>
      </c>
      <c r="W49" s="20" t="s">
        <v>1097</v>
      </c>
      <c r="X49" s="15" t="s">
        <v>763</v>
      </c>
    </row>
    <row r="50" spans="1:24" x14ac:dyDescent="0.25">
      <c r="A50" s="12" t="s">
        <v>3</v>
      </c>
      <c r="B50" s="13" t="s">
        <v>83</v>
      </c>
      <c r="C50" s="13" t="s">
        <v>763</v>
      </c>
      <c r="D50" s="14" t="str">
        <f>HYPERLINK(Tabulka48243[[#This Row],[Sloupec2]],Tabulka48243[[#This Row],[Sloupec1]])</f>
        <v>FV panel SunPower P3 420Wp COM</v>
      </c>
      <c r="E50" s="15">
        <v>115421</v>
      </c>
      <c r="F50" s="15">
        <v>420</v>
      </c>
      <c r="G50" s="16">
        <v>0.154</v>
      </c>
      <c r="H50" s="16">
        <v>0.16800000000000001</v>
      </c>
      <c r="I50" s="16">
        <v>0.17800000000000002</v>
      </c>
      <c r="J50" s="16">
        <v>64.679999999999993</v>
      </c>
      <c r="K50" s="16">
        <v>70.56</v>
      </c>
      <c r="L50" s="16">
        <v>74.760000000000005</v>
      </c>
      <c r="M50" s="17">
        <v>190</v>
      </c>
      <c r="N50" s="15" t="s">
        <v>807</v>
      </c>
      <c r="O50" s="15" t="s">
        <v>796</v>
      </c>
      <c r="P50" s="15">
        <v>30</v>
      </c>
      <c r="Q50" s="15">
        <v>720</v>
      </c>
      <c r="R50" s="18" t="s">
        <v>794</v>
      </c>
      <c r="S50" s="18" t="s">
        <v>823</v>
      </c>
      <c r="T50" s="19">
        <v>0.20399999999999999</v>
      </c>
      <c r="U50" s="15" t="s">
        <v>92</v>
      </c>
      <c r="V50" s="20" t="s">
        <v>93</v>
      </c>
      <c r="W50" s="20" t="s">
        <v>1098</v>
      </c>
      <c r="X50" s="15" t="s">
        <v>763</v>
      </c>
    </row>
    <row r="51" spans="1:24" x14ac:dyDescent="0.25">
      <c r="A51" s="12" t="s">
        <v>3</v>
      </c>
      <c r="B51" s="13" t="s">
        <v>83</v>
      </c>
      <c r="C51" s="13" t="s">
        <v>86</v>
      </c>
      <c r="D51" s="14" t="str">
        <f>HYPERLINK(Tabulka48243[[#This Row],[Sloupec2]],Tabulka48243[[#This Row],[Sloupec1]])</f>
        <v>FV panel SunPower SPR MAX3 425Wp</v>
      </c>
      <c r="E51" s="15">
        <v>115422</v>
      </c>
      <c r="F51" s="15">
        <v>425</v>
      </c>
      <c r="G51" s="16">
        <v>0.54300000000000004</v>
      </c>
      <c r="H51" s="16">
        <v>0.57199999999999995</v>
      </c>
      <c r="I51" s="16">
        <v>0.58199999999999996</v>
      </c>
      <c r="J51" s="16">
        <v>230.77500000000001</v>
      </c>
      <c r="K51" s="16">
        <v>243.09999999999997</v>
      </c>
      <c r="L51" s="16">
        <v>247.35</v>
      </c>
      <c r="M51" s="17">
        <v>319</v>
      </c>
      <c r="N51" s="15" t="s">
        <v>793</v>
      </c>
      <c r="O51" s="15" t="s">
        <v>796</v>
      </c>
      <c r="P51" s="15">
        <v>26</v>
      </c>
      <c r="Q51" s="15">
        <v>728</v>
      </c>
      <c r="R51" s="18" t="s">
        <v>821</v>
      </c>
      <c r="S51" s="18" t="s">
        <v>822</v>
      </c>
      <c r="T51" s="19">
        <v>0.223</v>
      </c>
      <c r="U51" s="15" t="s">
        <v>94</v>
      </c>
      <c r="V51" s="20" t="s">
        <v>95</v>
      </c>
      <c r="W51" s="20" t="s">
        <v>1099</v>
      </c>
      <c r="X51" s="15" t="s">
        <v>86</v>
      </c>
    </row>
    <row r="52" spans="1:24" x14ac:dyDescent="0.25">
      <c r="A52" s="12" t="s">
        <v>3</v>
      </c>
      <c r="B52" s="13" t="s">
        <v>83</v>
      </c>
      <c r="C52" s="13" t="s">
        <v>96</v>
      </c>
      <c r="D52" s="14" t="str">
        <f>HYPERLINK(Tabulka48243[[#This Row],[Sloupec2]],Tabulka48243[[#This Row],[Sloupec1]])</f>
        <v>FV panel SunPower SPR - MAX6 - 425Wp E3 AC</v>
      </c>
      <c r="E52" s="15">
        <v>115423</v>
      </c>
      <c r="F52" s="15">
        <v>425</v>
      </c>
      <c r="G52" s="16">
        <v>0.81</v>
      </c>
      <c r="H52" s="16">
        <v>0.85399999999999998</v>
      </c>
      <c r="I52" s="16">
        <v>0.86399999999999999</v>
      </c>
      <c r="J52" s="16">
        <v>344.25</v>
      </c>
      <c r="K52" s="16">
        <v>362.95</v>
      </c>
      <c r="L52" s="16">
        <v>367.2</v>
      </c>
      <c r="M52" s="17">
        <v>20</v>
      </c>
      <c r="N52" s="15" t="s">
        <v>793</v>
      </c>
      <c r="O52" s="15" t="s">
        <v>796</v>
      </c>
      <c r="P52" s="15">
        <v>25</v>
      </c>
      <c r="Q52" s="15">
        <v>600</v>
      </c>
      <c r="R52" s="18" t="s">
        <v>821</v>
      </c>
      <c r="S52" s="18" t="s">
        <v>822</v>
      </c>
      <c r="T52" s="19">
        <v>0.22</v>
      </c>
      <c r="U52" s="15" t="s">
        <v>97</v>
      </c>
      <c r="V52" s="20" t="s">
        <v>98</v>
      </c>
      <c r="W52" s="20" t="s">
        <v>1100</v>
      </c>
      <c r="X52" s="15" t="s">
        <v>96</v>
      </c>
    </row>
    <row r="53" spans="1:24" x14ac:dyDescent="0.25">
      <c r="A53" s="12" t="s">
        <v>3</v>
      </c>
      <c r="B53" s="13" t="s">
        <v>83</v>
      </c>
      <c r="C53" s="13" t="s">
        <v>99</v>
      </c>
      <c r="D53" s="14" t="str">
        <f>HYPERLINK(Tabulka48243[[#This Row],[Sloupec2]],Tabulka48243[[#This Row],[Sloupec1]])</f>
        <v>FV panel SunPower MAX6 460Wp COM</v>
      </c>
      <c r="E53" s="15">
        <v>115461</v>
      </c>
      <c r="F53" s="15">
        <v>460</v>
      </c>
      <c r="G53" s="16">
        <v>0.505</v>
      </c>
      <c r="H53" s="16">
        <v>0.53400000000000003</v>
      </c>
      <c r="I53" s="16">
        <v>0.54400000000000004</v>
      </c>
      <c r="J53" s="16">
        <v>232.3</v>
      </c>
      <c r="K53" s="16">
        <v>245.64000000000001</v>
      </c>
      <c r="L53" s="16">
        <v>250.24</v>
      </c>
      <c r="M53" s="17">
        <v>211</v>
      </c>
      <c r="N53" s="15" t="s">
        <v>807</v>
      </c>
      <c r="O53" s="15" t="s">
        <v>796</v>
      </c>
      <c r="P53" s="15">
        <v>29</v>
      </c>
      <c r="Q53" s="15">
        <v>696</v>
      </c>
      <c r="R53" s="18" t="s">
        <v>821</v>
      </c>
      <c r="S53" s="18" t="s">
        <v>822</v>
      </c>
      <c r="T53" s="19">
        <v>0.223</v>
      </c>
      <c r="U53" s="15" t="s">
        <v>100</v>
      </c>
      <c r="V53" s="20" t="s">
        <v>101</v>
      </c>
      <c r="W53" s="20" t="s">
        <v>1101</v>
      </c>
      <c r="X53" s="15" t="s">
        <v>99</v>
      </c>
    </row>
    <row r="54" spans="1:24" x14ac:dyDescent="0.25">
      <c r="A54" s="12" t="s">
        <v>3</v>
      </c>
      <c r="B54" s="13" t="s">
        <v>102</v>
      </c>
      <c r="C54" s="13" t="s">
        <v>17</v>
      </c>
      <c r="D54" s="14" t="str">
        <f>HYPERLINK(Tabulka48243[[#This Row],[Sloupec2]],Tabulka48243[[#This Row],[Sloupec1]])</f>
        <v>FV panel BISOL Spectrum BDO 280 Terracotta Orange 280Wp</v>
      </c>
      <c r="E54" s="15">
        <v>118281</v>
      </c>
      <c r="F54" s="15">
        <v>280</v>
      </c>
      <c r="G54" s="16">
        <v>0.77800000000000002</v>
      </c>
      <c r="H54" s="16">
        <v>0.82799999999999996</v>
      </c>
      <c r="I54" s="16">
        <v>0.83799999999999997</v>
      </c>
      <c r="J54" s="16">
        <v>217.84</v>
      </c>
      <c r="K54" s="16">
        <v>231.83999999999997</v>
      </c>
      <c r="L54" s="16">
        <v>234.64</v>
      </c>
      <c r="M54" s="17">
        <v>24</v>
      </c>
      <c r="N54" s="15" t="s">
        <v>103</v>
      </c>
      <c r="O54" s="15" t="s">
        <v>103</v>
      </c>
      <c r="P54" s="15">
        <v>30</v>
      </c>
      <c r="Q54" s="15">
        <v>1050</v>
      </c>
      <c r="R54" s="18" t="s">
        <v>824</v>
      </c>
      <c r="S54" s="18" t="s">
        <v>818</v>
      </c>
      <c r="T54" s="19">
        <v>0.151</v>
      </c>
      <c r="U54" s="15" t="s">
        <v>104</v>
      </c>
      <c r="V54" s="20" t="s">
        <v>105</v>
      </c>
      <c r="W54" s="20" t="s">
        <v>1102</v>
      </c>
      <c r="X54" s="15" t="s">
        <v>17</v>
      </c>
    </row>
    <row r="55" spans="1:24" x14ac:dyDescent="0.25">
      <c r="A55" s="12" t="s">
        <v>3</v>
      </c>
      <c r="B55" s="13" t="s">
        <v>102</v>
      </c>
      <c r="C55" s="13" t="s">
        <v>17</v>
      </c>
      <c r="D55" s="14" t="str">
        <f>HYPERLINK(Tabulka48243[[#This Row],[Sloupec2]],Tabulka48243[[#This Row],[Sloupec1]])</f>
        <v>FV panel BISOL Spectrum BDO 305 Terracotta Orange 305Wp</v>
      </c>
      <c r="E55" s="15">
        <v>118305</v>
      </c>
      <c r="F55" s="15">
        <v>305</v>
      </c>
      <c r="G55" s="16">
        <v>0.82599999999999996</v>
      </c>
      <c r="H55" s="16">
        <v>0.86899999999999999</v>
      </c>
      <c r="I55" s="16">
        <v>0.879</v>
      </c>
      <c r="J55" s="16">
        <v>251.92999999999998</v>
      </c>
      <c r="K55" s="16">
        <v>265.04500000000002</v>
      </c>
      <c r="L55" s="16">
        <v>268.09500000000003</v>
      </c>
      <c r="M55" s="17">
        <v>22</v>
      </c>
      <c r="N55" s="15" t="s">
        <v>103</v>
      </c>
      <c r="O55" s="15" t="s">
        <v>103</v>
      </c>
      <c r="P55" s="15">
        <v>30</v>
      </c>
      <c r="Q55" s="15">
        <v>1050</v>
      </c>
      <c r="R55" s="18" t="s">
        <v>824</v>
      </c>
      <c r="S55" s="18" t="s">
        <v>818</v>
      </c>
      <c r="T55" s="19">
        <v>0.151</v>
      </c>
      <c r="U55" s="15" t="s">
        <v>104</v>
      </c>
      <c r="V55" s="20" t="s">
        <v>106</v>
      </c>
      <c r="W55" s="20" t="s">
        <v>1102</v>
      </c>
      <c r="X55" s="15" t="s">
        <v>17</v>
      </c>
    </row>
    <row r="56" spans="1:24" x14ac:dyDescent="0.25">
      <c r="A56" s="12" t="s">
        <v>3</v>
      </c>
      <c r="B56" s="13" t="s">
        <v>102</v>
      </c>
      <c r="C56" s="13" t="s">
        <v>17</v>
      </c>
      <c r="D56" s="14" t="str">
        <f>HYPERLINK(Tabulka48243[[#This Row],[Sloupec2]],Tabulka48243[[#This Row],[Sloupec1]])</f>
        <v>FV panel BISOL Duplex BDO 375Wp FB</v>
      </c>
      <c r="E56" s="15">
        <v>118371</v>
      </c>
      <c r="F56" s="15">
        <v>375</v>
      </c>
      <c r="G56" s="16">
        <v>0.315</v>
      </c>
      <c r="H56" s="16">
        <v>0.33</v>
      </c>
      <c r="I56" s="16">
        <v>0.34</v>
      </c>
      <c r="J56" s="16">
        <v>118.125</v>
      </c>
      <c r="K56" s="16">
        <v>123.75</v>
      </c>
      <c r="L56" s="16">
        <v>127.50000000000001</v>
      </c>
      <c r="M56" s="17">
        <v>3</v>
      </c>
      <c r="N56" s="15" t="s">
        <v>793</v>
      </c>
      <c r="O56" s="15" t="s">
        <v>793</v>
      </c>
      <c r="P56" s="15">
        <v>30</v>
      </c>
      <c r="Q56" s="15">
        <v>840</v>
      </c>
      <c r="R56" s="18" t="s">
        <v>824</v>
      </c>
      <c r="S56" s="18" t="s">
        <v>818</v>
      </c>
      <c r="T56" s="19">
        <v>0.20200000000000001</v>
      </c>
      <c r="U56" s="15" t="s">
        <v>107</v>
      </c>
      <c r="V56" s="20" t="s">
        <v>108</v>
      </c>
      <c r="W56" s="20" t="s">
        <v>1103</v>
      </c>
      <c r="X56" s="15" t="s">
        <v>17</v>
      </c>
    </row>
    <row r="57" spans="1:24" x14ac:dyDescent="0.25">
      <c r="A57" s="12" t="s">
        <v>3</v>
      </c>
      <c r="B57" s="13" t="s">
        <v>102</v>
      </c>
      <c r="C57" s="13" t="s">
        <v>17</v>
      </c>
      <c r="D57" s="14" t="str">
        <f>HYPERLINK(Tabulka48243[[#This Row],[Sloupec2]],Tabulka48243[[#This Row],[Sloupec1]])</f>
        <v>FV panel BISOL Duplex BBO 450Wp FB</v>
      </c>
      <c r="E57" s="15">
        <v>118372</v>
      </c>
      <c r="F57" s="15">
        <v>450</v>
      </c>
      <c r="G57" s="16">
        <v>0.28100000000000003</v>
      </c>
      <c r="H57" s="16">
        <v>0.29699999999999999</v>
      </c>
      <c r="I57" s="16">
        <v>0.307</v>
      </c>
      <c r="J57" s="16">
        <v>126.45000000000002</v>
      </c>
      <c r="K57" s="16">
        <v>133.65</v>
      </c>
      <c r="L57" s="16">
        <v>138.15</v>
      </c>
      <c r="M57" s="17">
        <v>12</v>
      </c>
      <c r="N57" s="15" t="s">
        <v>793</v>
      </c>
      <c r="O57" s="15" t="s">
        <v>793</v>
      </c>
      <c r="P57" s="15">
        <v>27</v>
      </c>
      <c r="Q57" s="15">
        <v>648</v>
      </c>
      <c r="R57" s="18" t="s">
        <v>824</v>
      </c>
      <c r="S57" s="18" t="s">
        <v>818</v>
      </c>
      <c r="T57" s="19">
        <v>0.20300000000000001</v>
      </c>
      <c r="U57" s="15" t="s">
        <v>109</v>
      </c>
      <c r="V57" s="20" t="s">
        <v>110</v>
      </c>
      <c r="W57" s="20" t="s">
        <v>1104</v>
      </c>
      <c r="X57" s="15" t="s">
        <v>17</v>
      </c>
    </row>
    <row r="58" spans="1:24" x14ac:dyDescent="0.25">
      <c r="A58" s="12" t="s">
        <v>3</v>
      </c>
      <c r="B58" s="13" t="s">
        <v>102</v>
      </c>
      <c r="C58" s="13" t="s">
        <v>17</v>
      </c>
      <c r="D58" s="14" t="str">
        <f>HYPERLINK(Tabulka48243[[#This Row],[Sloupec2]],Tabulka48243[[#This Row],[Sloupec1]])</f>
        <v>FV panel BISOL Duplex BBO 500Wp FB</v>
      </c>
      <c r="E58" s="15">
        <v>118500</v>
      </c>
      <c r="F58" s="15">
        <v>500</v>
      </c>
      <c r="G58" s="16">
        <v>0.28000000000000003</v>
      </c>
      <c r="H58" s="16">
        <v>0.29599999999999999</v>
      </c>
      <c r="I58" s="16">
        <v>0.30599999999999999</v>
      </c>
      <c r="J58" s="16">
        <v>140</v>
      </c>
      <c r="K58" s="16">
        <v>148</v>
      </c>
      <c r="L58" s="16">
        <v>153</v>
      </c>
      <c r="M58" s="17">
        <v>191</v>
      </c>
      <c r="N58" s="15" t="s">
        <v>793</v>
      </c>
      <c r="O58" s="15" t="s">
        <v>793</v>
      </c>
      <c r="P58" s="15">
        <v>30</v>
      </c>
      <c r="Q58" s="15">
        <v>720</v>
      </c>
      <c r="R58" s="18" t="s">
        <v>824</v>
      </c>
      <c r="S58" s="18" t="s">
        <v>818</v>
      </c>
      <c r="T58" s="19">
        <v>0.215</v>
      </c>
      <c r="U58" s="15" t="s">
        <v>35</v>
      </c>
      <c r="V58" s="20" t="s">
        <v>111</v>
      </c>
      <c r="W58" s="20" t="s">
        <v>1105</v>
      </c>
      <c r="X58" s="15" t="s">
        <v>17</v>
      </c>
    </row>
    <row r="59" spans="1:24" x14ac:dyDescent="0.25">
      <c r="A59" s="12" t="s">
        <v>3</v>
      </c>
      <c r="B59" s="13" t="s">
        <v>102</v>
      </c>
      <c r="C59" s="13" t="s">
        <v>17</v>
      </c>
      <c r="D59" s="14" t="str">
        <f>HYPERLINK(Tabulka48243[[#This Row],[Sloupec2]],Tabulka48243[[#This Row],[Sloupec1]])</f>
        <v>FV panel BISOL Laminate BBO 500Wp FB</v>
      </c>
      <c r="E59" s="15">
        <v>118501</v>
      </c>
      <c r="F59" s="15">
        <v>500</v>
      </c>
      <c r="G59" s="16">
        <v>0.22700000000000001</v>
      </c>
      <c r="H59" s="16">
        <v>0.23799999999999999</v>
      </c>
      <c r="I59" s="16">
        <v>0.248</v>
      </c>
      <c r="J59" s="16">
        <v>113.5</v>
      </c>
      <c r="K59" s="16">
        <v>119</v>
      </c>
      <c r="L59" s="16">
        <v>124</v>
      </c>
      <c r="M59" s="17">
        <v>0</v>
      </c>
      <c r="N59" s="15" t="s">
        <v>825</v>
      </c>
      <c r="O59" s="15" t="s">
        <v>804</v>
      </c>
      <c r="P59" s="15">
        <v>30</v>
      </c>
      <c r="Q59" s="15">
        <v>660</v>
      </c>
      <c r="R59" s="18" t="s">
        <v>824</v>
      </c>
      <c r="S59" s="18" t="s">
        <v>818</v>
      </c>
      <c r="T59" s="19">
        <v>0.215</v>
      </c>
      <c r="U59" s="15" t="s">
        <v>112</v>
      </c>
      <c r="V59" s="20" t="s">
        <v>113</v>
      </c>
      <c r="W59" s="20" t="s">
        <v>1106</v>
      </c>
      <c r="X59" s="15" t="s">
        <v>17</v>
      </c>
    </row>
    <row r="60" spans="1:24" x14ac:dyDescent="0.25">
      <c r="A60" s="12" t="s">
        <v>3</v>
      </c>
      <c r="B60" s="13" t="s">
        <v>102</v>
      </c>
      <c r="C60" s="13" t="s">
        <v>17</v>
      </c>
      <c r="D60" s="14" t="str">
        <f>HYPERLINK(Tabulka48243[[#This Row],[Sloupec2]],Tabulka48243[[#This Row],[Sloupec1]])</f>
        <v>FV panel Bisol Supreme BDO 435W FB</v>
      </c>
      <c r="E60" s="15">
        <v>118435</v>
      </c>
      <c r="F60" s="15">
        <v>435</v>
      </c>
      <c r="G60" s="16">
        <v>0.311</v>
      </c>
      <c r="H60" s="16">
        <v>0.32600000000000001</v>
      </c>
      <c r="I60" s="16">
        <v>0.33600000000000002</v>
      </c>
      <c r="J60" s="16">
        <v>135.285</v>
      </c>
      <c r="K60" s="16">
        <v>141.81</v>
      </c>
      <c r="L60" s="16">
        <v>146.16</v>
      </c>
      <c r="M60" s="17">
        <v>0</v>
      </c>
      <c r="N60" s="15" t="s">
        <v>793</v>
      </c>
      <c r="O60" s="15" t="s">
        <v>793</v>
      </c>
      <c r="P60" s="15">
        <v>35</v>
      </c>
      <c r="Q60" s="15">
        <v>980</v>
      </c>
      <c r="R60" s="18" t="s">
        <v>794</v>
      </c>
      <c r="S60" s="18" t="s">
        <v>826</v>
      </c>
      <c r="T60" s="19">
        <v>0.218</v>
      </c>
      <c r="U60" s="15" t="s">
        <v>21</v>
      </c>
      <c r="V60" s="20" t="s">
        <v>114</v>
      </c>
      <c r="W60" s="20" t="s">
        <v>1107</v>
      </c>
      <c r="X60" s="15" t="s">
        <v>17</v>
      </c>
    </row>
    <row r="61" spans="1:24" x14ac:dyDescent="0.25">
      <c r="A61" s="12" t="s">
        <v>3</v>
      </c>
      <c r="B61" s="13" t="s">
        <v>115</v>
      </c>
      <c r="C61" s="13" t="s">
        <v>764</v>
      </c>
      <c r="D61" s="14" t="str">
        <f>HYPERLINK(Tabulka48243[[#This Row],[Sloupec2]],Tabulka48243[[#This Row],[Sloupec1]])</f>
        <v>FV panel BAUER SOLAR 400W 30mm rám</v>
      </c>
      <c r="E61" s="15">
        <v>119402</v>
      </c>
      <c r="F61" s="15">
        <v>400</v>
      </c>
      <c r="G61" s="16">
        <v>0.151</v>
      </c>
      <c r="H61" s="16">
        <v>0.16200000000000001</v>
      </c>
      <c r="I61" s="16">
        <v>0.17200000000000001</v>
      </c>
      <c r="J61" s="16">
        <v>60.4</v>
      </c>
      <c r="K61" s="16">
        <v>64.8</v>
      </c>
      <c r="L61" s="16">
        <v>68.800000000000011</v>
      </c>
      <c r="M61" s="17">
        <v>747</v>
      </c>
      <c r="N61" s="15" t="s">
        <v>793</v>
      </c>
      <c r="O61" s="15" t="s">
        <v>793</v>
      </c>
      <c r="P61" s="15">
        <v>36</v>
      </c>
      <c r="Q61" s="15">
        <v>936</v>
      </c>
      <c r="R61" s="18" t="s">
        <v>827</v>
      </c>
      <c r="S61" s="18" t="s">
        <v>820</v>
      </c>
      <c r="T61" s="19">
        <v>0.2049</v>
      </c>
      <c r="U61" s="15" t="s">
        <v>104</v>
      </c>
      <c r="V61" s="20" t="s">
        <v>116</v>
      </c>
      <c r="W61" s="20" t="s">
        <v>1108</v>
      </c>
      <c r="X61" s="15" t="s">
        <v>764</v>
      </c>
    </row>
    <row r="62" spans="1:24" x14ac:dyDescent="0.25">
      <c r="A62" s="12" t="s">
        <v>3</v>
      </c>
      <c r="B62" s="13" t="s">
        <v>115</v>
      </c>
      <c r="C62" s="13" t="s">
        <v>764</v>
      </c>
      <c r="D62" s="14" t="str">
        <f>HYPERLINK(Tabulka48243[[#This Row],[Sloupec2]],Tabulka48243[[#This Row],[Sloupec1]])</f>
        <v>FV panel BAUER SOLAR 405W 30mm rám</v>
      </c>
      <c r="E62" s="15">
        <v>119403</v>
      </c>
      <c r="F62" s="15">
        <v>405</v>
      </c>
      <c r="G62" s="16">
        <v>0.13400000000000001</v>
      </c>
      <c r="H62" s="16">
        <v>0.14099999999999999</v>
      </c>
      <c r="I62" s="16">
        <v>0.151</v>
      </c>
      <c r="J62" s="16">
        <v>54.27</v>
      </c>
      <c r="K62" s="16">
        <v>57.104999999999997</v>
      </c>
      <c r="L62" s="16">
        <v>61.155000000000001</v>
      </c>
      <c r="M62" s="17">
        <v>327</v>
      </c>
      <c r="N62" s="15" t="s">
        <v>793</v>
      </c>
      <c r="O62" s="15" t="s">
        <v>793</v>
      </c>
      <c r="P62" s="15">
        <v>36</v>
      </c>
      <c r="Q62" s="15">
        <v>936</v>
      </c>
      <c r="R62" s="18" t="s">
        <v>827</v>
      </c>
      <c r="S62" s="18" t="s">
        <v>820</v>
      </c>
      <c r="T62" s="19">
        <v>0.20749999999999999</v>
      </c>
      <c r="U62" s="15" t="s">
        <v>104</v>
      </c>
      <c r="V62" s="20" t="s">
        <v>117</v>
      </c>
      <c r="W62" s="20" t="s">
        <v>1109</v>
      </c>
      <c r="X62" s="15" t="s">
        <v>764</v>
      </c>
    </row>
    <row r="63" spans="1:24" x14ac:dyDescent="0.25">
      <c r="A63" s="12" t="s">
        <v>3</v>
      </c>
      <c r="B63" s="13" t="s">
        <v>115</v>
      </c>
      <c r="C63" s="13" t="s">
        <v>757</v>
      </c>
      <c r="D63" s="14" t="str">
        <f>HYPERLINK(Tabulka48243[[#This Row],[Sloupec2]],Tabulka48243[[#This Row],[Sloupec1]])</f>
        <v>FV panel BAUER SOLAR BS-440-108M10HBB-GG 440WP</v>
      </c>
      <c r="E63" s="15">
        <v>119440</v>
      </c>
      <c r="F63" s="15">
        <v>440</v>
      </c>
      <c r="G63" s="16">
        <v>0.14699999999999999</v>
      </c>
      <c r="H63" s="16">
        <v>0.157</v>
      </c>
      <c r="I63" s="16">
        <v>0.16700000000000001</v>
      </c>
      <c r="J63" s="16">
        <v>64.679999999999993</v>
      </c>
      <c r="K63" s="16">
        <v>69.08</v>
      </c>
      <c r="L63" s="16">
        <v>73.48</v>
      </c>
      <c r="M63" s="17">
        <v>580</v>
      </c>
      <c r="N63" s="15" t="s">
        <v>793</v>
      </c>
      <c r="O63" s="15" t="s">
        <v>804</v>
      </c>
      <c r="P63" s="15">
        <v>36</v>
      </c>
      <c r="Q63" s="15">
        <v>936</v>
      </c>
      <c r="R63" s="18" t="s">
        <v>798</v>
      </c>
      <c r="S63" s="18" t="s">
        <v>800</v>
      </c>
      <c r="T63" s="19">
        <v>0.22020000000000001</v>
      </c>
      <c r="U63" s="15" t="s">
        <v>118</v>
      </c>
      <c r="V63" s="20" t="s">
        <v>119</v>
      </c>
      <c r="W63" s="20" t="s">
        <v>1110</v>
      </c>
      <c r="X63" s="15" t="s">
        <v>757</v>
      </c>
    </row>
    <row r="64" spans="1:24" x14ac:dyDescent="0.25">
      <c r="A64" s="12" t="s">
        <v>3</v>
      </c>
      <c r="B64" s="13" t="s">
        <v>115</v>
      </c>
      <c r="C64" s="13" t="s">
        <v>757</v>
      </c>
      <c r="D64" s="14" t="str">
        <f>HYPERLINK(Tabulka48243[[#This Row],[Sloupec2]],Tabulka48243[[#This Row],[Sloupec1]])</f>
        <v>FV panel BAUER SOLAR BS-450-108M10HBB-GG 450WP FB</v>
      </c>
      <c r="E64" s="15">
        <v>119450</v>
      </c>
      <c r="F64" s="15">
        <v>450</v>
      </c>
      <c r="G64" s="16">
        <v>0.154</v>
      </c>
      <c r="H64" s="16">
        <v>0.16200000000000001</v>
      </c>
      <c r="I64" s="16">
        <v>0.17200000000000001</v>
      </c>
      <c r="J64" s="16">
        <v>69.3</v>
      </c>
      <c r="K64" s="16">
        <v>72.900000000000006</v>
      </c>
      <c r="L64" s="16">
        <v>77.400000000000006</v>
      </c>
      <c r="M64" s="17">
        <v>706</v>
      </c>
      <c r="N64" s="15" t="s">
        <v>793</v>
      </c>
      <c r="O64" s="15" t="s">
        <v>828</v>
      </c>
      <c r="P64" s="15">
        <v>36</v>
      </c>
      <c r="Q64" s="15">
        <v>936</v>
      </c>
      <c r="R64" s="18" t="s">
        <v>798</v>
      </c>
      <c r="S64" s="18" t="s">
        <v>800</v>
      </c>
      <c r="T64" s="19">
        <v>0.223</v>
      </c>
      <c r="U64" s="15" t="s">
        <v>118</v>
      </c>
      <c r="V64" s="20" t="s">
        <v>120</v>
      </c>
      <c r="W64" s="20" t="s">
        <v>1111</v>
      </c>
      <c r="X64" s="15" t="s">
        <v>757</v>
      </c>
    </row>
    <row r="65" spans="1:24" x14ac:dyDescent="0.25">
      <c r="A65" s="12" t="s">
        <v>3</v>
      </c>
      <c r="B65" s="13" t="s">
        <v>115</v>
      </c>
      <c r="C65" s="13" t="s">
        <v>757</v>
      </c>
      <c r="D65" s="14" t="str">
        <f>HYPERLINK(Tabulka48243[[#This Row],[Sloupec2]],Tabulka48243[[#This Row],[Sloupec1]])</f>
        <v>FV panel BAUER SOLAR BS-120M10HBB-GG 470Wp</v>
      </c>
      <c r="E65" s="15">
        <v>119470</v>
      </c>
      <c r="F65" s="15">
        <v>470</v>
      </c>
      <c r="G65" s="16">
        <v>0.183</v>
      </c>
      <c r="H65" s="16">
        <v>0.193</v>
      </c>
      <c r="I65" s="16">
        <v>0.20300000000000001</v>
      </c>
      <c r="J65" s="16">
        <v>86.01</v>
      </c>
      <c r="K65" s="16">
        <v>90.710000000000008</v>
      </c>
      <c r="L65" s="16">
        <v>95.410000000000011</v>
      </c>
      <c r="M65" s="17">
        <v>98</v>
      </c>
      <c r="N65" s="15" t="s">
        <v>793</v>
      </c>
      <c r="O65" s="15" t="s">
        <v>804</v>
      </c>
      <c r="P65" s="15">
        <v>35</v>
      </c>
      <c r="Q65" s="15">
        <v>840</v>
      </c>
      <c r="R65" s="18" t="s">
        <v>798</v>
      </c>
      <c r="S65" s="18" t="s">
        <v>800</v>
      </c>
      <c r="T65" s="19">
        <v>0.2172</v>
      </c>
      <c r="U65" s="15" t="s">
        <v>121</v>
      </c>
      <c r="V65" s="20" t="s">
        <v>122</v>
      </c>
      <c r="W65" s="20" t="s">
        <v>1112</v>
      </c>
      <c r="X65" s="15" t="s">
        <v>757</v>
      </c>
    </row>
    <row r="66" spans="1:24" x14ac:dyDescent="0.25">
      <c r="A66" s="12" t="s">
        <v>3</v>
      </c>
      <c r="B66" s="13" t="s">
        <v>115</v>
      </c>
      <c r="C66" s="13" t="s">
        <v>17</v>
      </c>
      <c r="D66" s="14" t="str">
        <f>HYPERLINK(Tabulka48243[[#This Row],[Sloupec2]],Tabulka48243[[#This Row],[Sloupec1]])</f>
        <v>FV panel BAUER SOLAR BS-540-144M10HBB 540Wp</v>
      </c>
      <c r="E66" s="15">
        <v>119541</v>
      </c>
      <c r="F66" s="15">
        <v>540</v>
      </c>
      <c r="G66" s="16">
        <v>0.27200000000000002</v>
      </c>
      <c r="H66" s="16">
        <v>0.28499999999999998</v>
      </c>
      <c r="I66" s="16">
        <v>0.29499999999999998</v>
      </c>
      <c r="J66" s="16">
        <v>146.88000000000002</v>
      </c>
      <c r="K66" s="16">
        <v>153.89999999999998</v>
      </c>
      <c r="L66" s="16">
        <v>159.29999999999998</v>
      </c>
      <c r="M66" s="17">
        <v>1</v>
      </c>
      <c r="N66" s="15" t="s">
        <v>793</v>
      </c>
      <c r="O66" s="15" t="s">
        <v>793</v>
      </c>
      <c r="P66" s="15">
        <v>31</v>
      </c>
      <c r="Q66" s="15">
        <v>620</v>
      </c>
      <c r="R66" s="18" t="s">
        <v>827</v>
      </c>
      <c r="S66" s="18" t="s">
        <v>820</v>
      </c>
      <c r="T66" s="19">
        <v>0.21129999999999999</v>
      </c>
      <c r="U66" s="15" t="s">
        <v>123</v>
      </c>
      <c r="V66" s="20" t="s">
        <v>124</v>
      </c>
      <c r="W66" s="20" t="s">
        <v>1113</v>
      </c>
      <c r="X66" s="15" t="s">
        <v>17</v>
      </c>
    </row>
    <row r="67" spans="1:24" x14ac:dyDescent="0.25">
      <c r="A67" s="12" t="s">
        <v>3</v>
      </c>
      <c r="B67" s="13" t="s">
        <v>115</v>
      </c>
      <c r="C67" s="13" t="s">
        <v>757</v>
      </c>
      <c r="D67" s="14" t="str">
        <f>HYPERLINK(Tabulka48243[[#This Row],[Sloupec2]],Tabulka48243[[#This Row],[Sloupec1]])</f>
        <v>FV panel Bauer Solar BS-560-144M10HBB-GG 560Wp</v>
      </c>
      <c r="E67" s="15">
        <v>119560</v>
      </c>
      <c r="F67" s="15">
        <v>560</v>
      </c>
      <c r="G67" s="16">
        <v>0.20200000000000001</v>
      </c>
      <c r="H67" s="16">
        <v>0.21199999999999999</v>
      </c>
      <c r="I67" s="16">
        <v>0.222</v>
      </c>
      <c r="J67" s="16">
        <v>113.12</v>
      </c>
      <c r="K67" s="16">
        <v>118.72</v>
      </c>
      <c r="L67" s="16">
        <v>124.32000000000001</v>
      </c>
      <c r="M67" s="17">
        <v>0</v>
      </c>
      <c r="N67" s="15" t="s">
        <v>793</v>
      </c>
      <c r="O67" s="15" t="s">
        <v>804</v>
      </c>
      <c r="P67" s="15">
        <v>30</v>
      </c>
      <c r="Q67" s="15">
        <v>600</v>
      </c>
      <c r="R67" s="18" t="s">
        <v>798</v>
      </c>
      <c r="S67" s="18" t="s">
        <v>800</v>
      </c>
      <c r="T67" s="19">
        <v>0.21679999999999999</v>
      </c>
      <c r="U67" s="15" t="s">
        <v>125</v>
      </c>
      <c r="V67" s="20" t="s">
        <v>126</v>
      </c>
      <c r="W67" s="20" t="s">
        <v>1114</v>
      </c>
      <c r="X67" s="15" t="s">
        <v>757</v>
      </c>
    </row>
    <row r="68" spans="1:24" x14ac:dyDescent="0.25">
      <c r="A68" s="12" t="s">
        <v>3</v>
      </c>
      <c r="B68" s="13" t="s">
        <v>127</v>
      </c>
      <c r="C68" s="13" t="s">
        <v>17</v>
      </c>
      <c r="D68" s="14" t="str">
        <f>HYPERLINK(Tabulka48243[[#This Row],[Sloupec2]],Tabulka48243[[#This Row],[Sloupec1]])</f>
        <v>FV panel JA Solar JAM72D30 550Wp SLV</v>
      </c>
      <c r="E68" s="15">
        <v>120550</v>
      </c>
      <c r="F68" s="15">
        <v>550</v>
      </c>
      <c r="G68" s="16">
        <v>0.11600000000000001</v>
      </c>
      <c r="H68" s="16">
        <v>0.121</v>
      </c>
      <c r="I68" s="16">
        <v>0.13100000000000001</v>
      </c>
      <c r="J68" s="16">
        <v>63.800000000000004</v>
      </c>
      <c r="K68" s="16">
        <v>66.55</v>
      </c>
      <c r="L68" s="16">
        <v>72.05</v>
      </c>
      <c r="M68" s="17">
        <v>1</v>
      </c>
      <c r="N68" s="15" t="s">
        <v>807</v>
      </c>
      <c r="O68" s="15" t="s">
        <v>796</v>
      </c>
      <c r="P68" s="15">
        <v>36</v>
      </c>
      <c r="Q68" s="15">
        <v>720</v>
      </c>
      <c r="R68" s="18" t="s">
        <v>812</v>
      </c>
      <c r="S68" s="18" t="s">
        <v>810</v>
      </c>
      <c r="T68" s="19">
        <v>0.21199999999999999</v>
      </c>
      <c r="U68" s="15" t="s">
        <v>128</v>
      </c>
      <c r="V68" s="20" t="s">
        <v>129</v>
      </c>
      <c r="W68" s="20" t="s">
        <v>1115</v>
      </c>
      <c r="X68" s="15" t="s">
        <v>17</v>
      </c>
    </row>
    <row r="69" spans="1:24" x14ac:dyDescent="0.25">
      <c r="A69" s="12" t="s">
        <v>3</v>
      </c>
      <c r="B69" s="13" t="s">
        <v>127</v>
      </c>
      <c r="C69" s="13" t="s">
        <v>17</v>
      </c>
      <c r="D69" s="14" t="str">
        <f>HYPERLINK(Tabulka48243[[#This Row],[Sloupec2]],Tabulka48243[[#This Row],[Sloupec1]])</f>
        <v>FV panel JA Solar JAM60S20 385/MR/1500V SLV</v>
      </c>
      <c r="E69" s="15">
        <v>120380</v>
      </c>
      <c r="F69" s="15">
        <v>385</v>
      </c>
      <c r="G69" s="16">
        <v>0.14000000000000001</v>
      </c>
      <c r="H69" s="16">
        <v>0.14799999999999999</v>
      </c>
      <c r="I69" s="16">
        <v>0.158</v>
      </c>
      <c r="J69" s="16">
        <v>53.900000000000006</v>
      </c>
      <c r="K69" s="16">
        <v>56.98</v>
      </c>
      <c r="L69" s="16">
        <v>60.83</v>
      </c>
      <c r="M69" s="17">
        <v>0</v>
      </c>
      <c r="N69" s="15" t="s">
        <v>807</v>
      </c>
      <c r="O69" s="15" t="s">
        <v>796</v>
      </c>
      <c r="P69" s="15">
        <v>31</v>
      </c>
      <c r="Q69" s="15">
        <v>806</v>
      </c>
      <c r="R69" s="18" t="s">
        <v>812</v>
      </c>
      <c r="S69" s="18" t="s">
        <v>811</v>
      </c>
      <c r="T69" s="19">
        <v>0.20699999999999999</v>
      </c>
      <c r="U69" s="15" t="s">
        <v>130</v>
      </c>
      <c r="V69" s="20" t="s">
        <v>131</v>
      </c>
      <c r="W69" s="20" t="s">
        <v>1116</v>
      </c>
      <c r="X69" s="15" t="s">
        <v>9</v>
      </c>
    </row>
    <row r="70" spans="1:24" x14ac:dyDescent="0.25">
      <c r="A70" s="12" t="s">
        <v>3</v>
      </c>
      <c r="B70" s="13" t="s">
        <v>132</v>
      </c>
      <c r="C70" s="13" t="s">
        <v>17</v>
      </c>
      <c r="D70" s="14" t="str">
        <f>HYPERLINK(Tabulka48243[[#This Row],[Sloupec2]],Tabulka48243[[#This Row],[Sloupec1]])</f>
        <v>FV balkonovy SET DAH DHT-M56X10/FS(BB) 420Wx2 FB</v>
      </c>
      <c r="E70" s="15">
        <v>120420</v>
      </c>
      <c r="F70" s="15">
        <v>420</v>
      </c>
      <c r="G70" s="16">
        <v>0.27400000000000002</v>
      </c>
      <c r="H70" s="16">
        <v>0.28699999999999998</v>
      </c>
      <c r="I70" s="16">
        <v>0.29699999999999999</v>
      </c>
      <c r="J70" s="16">
        <v>115.08000000000001</v>
      </c>
      <c r="K70" s="16">
        <v>120.53999999999999</v>
      </c>
      <c r="L70" s="16">
        <v>124.74</v>
      </c>
      <c r="M70" s="17">
        <v>0</v>
      </c>
      <c r="N70" s="15" t="s">
        <v>793</v>
      </c>
      <c r="O70" s="15" t="s">
        <v>793</v>
      </c>
      <c r="P70" s="15">
        <v>14</v>
      </c>
      <c r="Q70" s="15">
        <v>364</v>
      </c>
      <c r="R70" s="18" t="s">
        <v>812</v>
      </c>
      <c r="S70" s="18" t="s">
        <v>811</v>
      </c>
      <c r="T70" s="19">
        <v>0.21010000000000001</v>
      </c>
      <c r="U70" s="15" t="s">
        <v>133</v>
      </c>
      <c r="V70" s="20" t="s">
        <v>134</v>
      </c>
      <c r="W70" s="20" t="s">
        <v>1117</v>
      </c>
      <c r="X70" s="15" t="s">
        <v>17</v>
      </c>
    </row>
    <row r="71" spans="1:24" x14ac:dyDescent="0.25">
      <c r="A71" s="12" t="s">
        <v>3</v>
      </c>
      <c r="B71" s="13" t="s">
        <v>132</v>
      </c>
      <c r="C71" s="13" t="s">
        <v>20</v>
      </c>
      <c r="D71" s="14" t="str">
        <f>HYPERLINK(Tabulka48243[[#This Row],[Sloupec2]],Tabulka48243[[#This Row],[Sloupec1]])</f>
        <v>FV panel DAH DHN-54R18/DG(BW) 455Wp BF</v>
      </c>
      <c r="E71" s="15">
        <v>120451</v>
      </c>
      <c r="F71" s="15">
        <v>455</v>
      </c>
      <c r="G71" s="16">
        <v>0.104</v>
      </c>
      <c r="H71" s="16">
        <v>0.11</v>
      </c>
      <c r="I71" s="16">
        <v>0.12</v>
      </c>
      <c r="J71" s="16">
        <v>47.32</v>
      </c>
      <c r="K71" s="16">
        <v>50.05</v>
      </c>
      <c r="L71" s="16">
        <v>54.6</v>
      </c>
      <c r="M71" s="17">
        <v>479</v>
      </c>
      <c r="N71" s="15" t="s">
        <v>793</v>
      </c>
      <c r="O71" s="15" t="s">
        <v>796</v>
      </c>
      <c r="P71" s="15">
        <v>36</v>
      </c>
      <c r="Q71" s="15">
        <v>864</v>
      </c>
      <c r="R71" s="18" t="s">
        <v>824</v>
      </c>
      <c r="S71" s="18" t="s">
        <v>800</v>
      </c>
      <c r="T71" s="19">
        <v>0.22289999999999999</v>
      </c>
      <c r="U71" s="15" t="s">
        <v>46</v>
      </c>
      <c r="V71" s="20" t="s">
        <v>135</v>
      </c>
      <c r="W71" s="20" t="s">
        <v>1118</v>
      </c>
      <c r="X71" s="15" t="s">
        <v>20</v>
      </c>
    </row>
    <row r="72" spans="1:24" x14ac:dyDescent="0.25">
      <c r="A72" s="12" t="s">
        <v>3</v>
      </c>
      <c r="B72" s="13" t="s">
        <v>132</v>
      </c>
      <c r="C72" s="13" t="s">
        <v>765</v>
      </c>
      <c r="D72" s="14" t="str">
        <f>HYPERLINK(Tabulka48243[[#This Row],[Sloupec2]],Tabulka48243[[#This Row],[Sloupec1]])</f>
        <v>FV panel DAH DHN-60X16/FS(BB) 485 FB</v>
      </c>
      <c r="E72" s="15">
        <v>120480</v>
      </c>
      <c r="F72" s="15">
        <v>485</v>
      </c>
      <c r="G72" s="16">
        <v>0.11600000000000001</v>
      </c>
      <c r="H72" s="16">
        <v>0.121</v>
      </c>
      <c r="I72" s="16">
        <v>0.13100000000000001</v>
      </c>
      <c r="J72" s="16">
        <v>56.260000000000005</v>
      </c>
      <c r="K72" s="16">
        <v>58.684999999999995</v>
      </c>
      <c r="L72" s="16">
        <v>63.535000000000004</v>
      </c>
      <c r="M72" s="17">
        <v>5</v>
      </c>
      <c r="N72" s="15" t="s">
        <v>793</v>
      </c>
      <c r="O72" s="15" t="s">
        <v>793</v>
      </c>
      <c r="P72" s="15">
        <v>34</v>
      </c>
      <c r="Q72" s="15">
        <v>816</v>
      </c>
      <c r="R72" s="18" t="s">
        <v>824</v>
      </c>
      <c r="S72" s="18" t="s">
        <v>800</v>
      </c>
      <c r="T72" s="19">
        <v>0.22470000000000001</v>
      </c>
      <c r="U72" s="15" t="s">
        <v>136</v>
      </c>
      <c r="V72" s="20" t="s">
        <v>137</v>
      </c>
      <c r="W72" s="20" t="s">
        <v>1119</v>
      </c>
      <c r="X72" s="15" t="s">
        <v>765</v>
      </c>
    </row>
    <row r="73" spans="1:24" x14ac:dyDescent="0.25">
      <c r="A73" s="12" t="s">
        <v>3</v>
      </c>
      <c r="B73" s="13" t="s">
        <v>132</v>
      </c>
      <c r="C73" s="13" t="s">
        <v>766</v>
      </c>
      <c r="D73" s="14" t="str">
        <f>HYPERLINK(Tabulka48243[[#This Row],[Sloupec2]],Tabulka48243[[#This Row],[Sloupec1]])</f>
        <v>FV panel DAH DHN-60R18-DG(BB) 500W FB bifacial</v>
      </c>
      <c r="E73" s="15">
        <v>138500</v>
      </c>
      <c r="F73" s="15">
        <v>500</v>
      </c>
      <c r="G73" s="16">
        <v>0.108</v>
      </c>
      <c r="H73" s="16">
        <v>0.113</v>
      </c>
      <c r="I73" s="16">
        <v>0.123</v>
      </c>
      <c r="J73" s="16">
        <v>54</v>
      </c>
      <c r="K73" s="16">
        <v>56.5</v>
      </c>
      <c r="L73" s="16">
        <v>61.5</v>
      </c>
      <c r="M73" s="17">
        <v>1828</v>
      </c>
      <c r="N73" s="15" t="s">
        <v>793</v>
      </c>
      <c r="O73" s="15" t="s">
        <v>804</v>
      </c>
      <c r="P73" s="15">
        <v>36</v>
      </c>
      <c r="Q73" s="15">
        <v>792</v>
      </c>
      <c r="R73" s="18" t="s">
        <v>794</v>
      </c>
      <c r="S73" s="18" t="s">
        <v>800</v>
      </c>
      <c r="T73" s="19">
        <v>0.22109999999999999</v>
      </c>
      <c r="U73" s="15" t="s">
        <v>51</v>
      </c>
      <c r="V73" s="20" t="s">
        <v>138</v>
      </c>
      <c r="W73" s="20" t="s">
        <v>1120</v>
      </c>
      <c r="X73" s="15" t="s">
        <v>766</v>
      </c>
    </row>
    <row r="74" spans="1:24" x14ac:dyDescent="0.25">
      <c r="A74" s="12" t="s">
        <v>3</v>
      </c>
      <c r="B74" s="13" t="s">
        <v>132</v>
      </c>
      <c r="C74" s="13" t="s">
        <v>139</v>
      </c>
      <c r="D74" s="14" t="str">
        <f>HYPERLINK(Tabulka48243[[#This Row],[Sloupec2]],Tabulka48243[[#This Row],[Sloupec1]])</f>
        <v xml:space="preserve">FV panel DAH DHN-54Z16/DG/FS (BB) 500W FB bifacial </v>
      </c>
      <c r="E74" s="15">
        <v>138501</v>
      </c>
      <c r="F74" s="15">
        <v>500</v>
      </c>
      <c r="G74" s="16">
        <v>0.11</v>
      </c>
      <c r="H74" s="16">
        <v>0.115</v>
      </c>
      <c r="I74" s="16">
        <v>0.125</v>
      </c>
      <c r="J74" s="16">
        <v>55</v>
      </c>
      <c r="K74" s="16">
        <v>57.5</v>
      </c>
      <c r="L74" s="16">
        <v>62.5</v>
      </c>
      <c r="M74" s="17">
        <v>709</v>
      </c>
      <c r="N74" s="15" t="s">
        <v>793</v>
      </c>
      <c r="O74" s="15" t="s">
        <v>793</v>
      </c>
      <c r="P74" s="15">
        <v>37</v>
      </c>
      <c r="Q74" s="15">
        <v>888</v>
      </c>
      <c r="R74" s="18" t="s">
        <v>794</v>
      </c>
      <c r="S74" s="18" t="s">
        <v>800</v>
      </c>
      <c r="T74" s="19">
        <v>0.22470000000000001</v>
      </c>
      <c r="U74" s="15" t="s">
        <v>140</v>
      </c>
      <c r="V74" s="20" t="s">
        <v>141</v>
      </c>
      <c r="W74" s="20" t="s">
        <v>1121</v>
      </c>
      <c r="X74" s="15" t="s">
        <v>139</v>
      </c>
    </row>
    <row r="75" spans="1:24" x14ac:dyDescent="0.25">
      <c r="A75" s="12" t="s">
        <v>3</v>
      </c>
      <c r="B75" s="13" t="s">
        <v>132</v>
      </c>
      <c r="C75" s="13" t="s">
        <v>17</v>
      </c>
      <c r="D75" s="14" t="str">
        <f>HYPERLINK(Tabulka48243[[#This Row],[Sloupec2]],Tabulka48243[[#This Row],[Sloupec1]])</f>
        <v>FV panel DAH DHM-72X10-550Wp SLV</v>
      </c>
      <c r="E75" s="15">
        <v>120551</v>
      </c>
      <c r="F75" s="15">
        <v>550</v>
      </c>
      <c r="G75" s="16">
        <v>0.106</v>
      </c>
      <c r="H75" s="16">
        <v>0.111</v>
      </c>
      <c r="I75" s="16">
        <v>0.121</v>
      </c>
      <c r="J75" s="16">
        <v>58.3</v>
      </c>
      <c r="K75" s="16">
        <v>61.050000000000004</v>
      </c>
      <c r="L75" s="16">
        <v>66.55</v>
      </c>
      <c r="M75" s="17">
        <v>40</v>
      </c>
      <c r="N75" s="15" t="s">
        <v>807</v>
      </c>
      <c r="O75" s="15" t="s">
        <v>796</v>
      </c>
      <c r="P75" s="15">
        <v>31</v>
      </c>
      <c r="Q75" s="15">
        <v>620</v>
      </c>
      <c r="R75" s="18" t="s">
        <v>812</v>
      </c>
      <c r="S75" s="18" t="s">
        <v>811</v>
      </c>
      <c r="T75" s="19">
        <v>0.21299999999999999</v>
      </c>
      <c r="U75" s="15" t="s">
        <v>142</v>
      </c>
      <c r="V75" s="20" t="s">
        <v>143</v>
      </c>
      <c r="W75" s="20" t="s">
        <v>1122</v>
      </c>
      <c r="X75" s="15" t="s">
        <v>17</v>
      </c>
    </row>
    <row r="76" spans="1:24" x14ac:dyDescent="0.25">
      <c r="A76" s="12" t="s">
        <v>3</v>
      </c>
      <c r="B76" s="13" t="s">
        <v>132</v>
      </c>
      <c r="C76" s="13" t="s">
        <v>767</v>
      </c>
      <c r="D76" s="14" t="str">
        <f>HYPERLINK(Tabulka48243[[#This Row],[Sloupec2]],Tabulka48243[[#This Row],[Sloupec1]])</f>
        <v>FV panel DAH DHN-72X16/DG-590Wp SLV</v>
      </c>
      <c r="E76" s="15">
        <v>138590</v>
      </c>
      <c r="F76" s="15">
        <v>590</v>
      </c>
      <c r="G76" s="16">
        <v>0.1</v>
      </c>
      <c r="H76" s="16">
        <v>0.105</v>
      </c>
      <c r="I76" s="16">
        <v>0.11499999999999999</v>
      </c>
      <c r="J76" s="16">
        <v>59</v>
      </c>
      <c r="K76" s="16">
        <v>61.949999999999996</v>
      </c>
      <c r="L76" s="16">
        <v>67.849999999999994</v>
      </c>
      <c r="M76" s="17">
        <v>616</v>
      </c>
      <c r="N76" s="15" t="s">
        <v>807</v>
      </c>
      <c r="O76" s="15">
        <v>0</v>
      </c>
      <c r="P76" s="15">
        <v>36</v>
      </c>
      <c r="Q76" s="15">
        <v>720</v>
      </c>
      <c r="R76" s="18" t="s">
        <v>824</v>
      </c>
      <c r="S76" s="18" t="s">
        <v>803</v>
      </c>
      <c r="T76" s="19">
        <v>0.22839999999999999</v>
      </c>
      <c r="U76" s="15" t="s">
        <v>56</v>
      </c>
      <c r="V76" s="20" t="s">
        <v>144</v>
      </c>
      <c r="W76" s="20" t="s">
        <v>1123</v>
      </c>
      <c r="X76" s="15" t="s">
        <v>767</v>
      </c>
    </row>
    <row r="77" spans="1:24" x14ac:dyDescent="0.25">
      <c r="A77" s="12" t="s">
        <v>3</v>
      </c>
      <c r="B77" s="13" t="s">
        <v>132</v>
      </c>
      <c r="C77" s="13" t="s">
        <v>766</v>
      </c>
      <c r="D77" s="14" t="str">
        <f>HYPERLINK(Tabulka48243[[#This Row],[Sloupec2]],Tabulka48243[[#This Row],[Sloupec1]])</f>
        <v>FV panel DAH DHN-54R20/DG(RR) ochre brown (Terracotta brown)  400Wp</v>
      </c>
      <c r="E77" s="15">
        <v>120400</v>
      </c>
      <c r="F77" s="15">
        <v>400</v>
      </c>
      <c r="G77" s="16">
        <v>0.22600000000000001</v>
      </c>
      <c r="H77" s="16">
        <v>0.23599999999999999</v>
      </c>
      <c r="I77" s="16">
        <v>0.246</v>
      </c>
      <c r="J77" s="16">
        <v>90.4</v>
      </c>
      <c r="K77" s="16">
        <v>94.399999999999991</v>
      </c>
      <c r="L77" s="16">
        <v>98.4</v>
      </c>
      <c r="M77" s="17">
        <v>866</v>
      </c>
      <c r="N77" s="15" t="s">
        <v>103</v>
      </c>
      <c r="O77" s="15" t="s">
        <v>829</v>
      </c>
      <c r="P77" s="15">
        <v>36</v>
      </c>
      <c r="Q77" s="15">
        <v>936</v>
      </c>
      <c r="R77" s="18" t="s">
        <v>794</v>
      </c>
      <c r="S77" s="18" t="s">
        <v>800</v>
      </c>
      <c r="T77" s="19">
        <v>0.20019999999999999</v>
      </c>
      <c r="U77" s="15" t="s">
        <v>118</v>
      </c>
      <c r="V77" s="20" t="s">
        <v>145</v>
      </c>
      <c r="W77" s="20" t="s">
        <v>1124</v>
      </c>
      <c r="X77" s="15" t="s">
        <v>766</v>
      </c>
    </row>
    <row r="78" spans="1:24" x14ac:dyDescent="0.25">
      <c r="A78" s="12" t="s">
        <v>3</v>
      </c>
      <c r="B78" s="13" t="s">
        <v>132</v>
      </c>
      <c r="C78" s="13" t="s">
        <v>766</v>
      </c>
      <c r="D78" s="14" t="str">
        <f>HYPERLINK(Tabulka48243[[#This Row],[Sloupec2]],Tabulka48243[[#This Row],[Sloupec1]])</f>
        <v>FV panel DAH DHN-72x16/DG - 580</v>
      </c>
      <c r="E78" s="15">
        <v>120580</v>
      </c>
      <c r="F78" s="15">
        <v>580</v>
      </c>
      <c r="G78" s="16">
        <v>9.8000000000000004E-2</v>
      </c>
      <c r="H78" s="16">
        <v>0.10299999999999999</v>
      </c>
      <c r="I78" s="16">
        <v>0.11299999999999999</v>
      </c>
      <c r="J78" s="16">
        <v>56.84</v>
      </c>
      <c r="K78" s="16">
        <v>59.739999999999995</v>
      </c>
      <c r="L78" s="16">
        <v>65.539999999999992</v>
      </c>
      <c r="M78" s="17">
        <v>1469</v>
      </c>
      <c r="N78" s="15" t="s">
        <v>807</v>
      </c>
      <c r="O78" s="15" t="s">
        <v>796</v>
      </c>
      <c r="P78" s="15">
        <v>36</v>
      </c>
      <c r="Q78" s="15">
        <v>720</v>
      </c>
      <c r="R78" s="18" t="s">
        <v>824</v>
      </c>
      <c r="S78" s="18" t="s">
        <v>803</v>
      </c>
      <c r="T78" s="19">
        <v>0.22439999999999999</v>
      </c>
      <c r="U78" s="15" t="s">
        <v>146</v>
      </c>
      <c r="V78" s="20" t="s">
        <v>147</v>
      </c>
      <c r="W78" s="20" t="s">
        <v>1125</v>
      </c>
      <c r="X78" s="15" t="s">
        <v>766</v>
      </c>
    </row>
    <row r="79" spans="1:24" x14ac:dyDescent="0.25">
      <c r="A79" s="12" t="s">
        <v>3</v>
      </c>
      <c r="B79" s="13" t="s">
        <v>132</v>
      </c>
      <c r="C79" s="13" t="s">
        <v>148</v>
      </c>
      <c r="D79" s="14" t="str">
        <f>HYPERLINK(Tabulka48243[[#This Row],[Sloupec2]],Tabulka48243[[#This Row],[Sloupec1]])</f>
        <v>FV panel DAH DHN-66Y18/DG(BW) 710Wp SLV bifacial</v>
      </c>
      <c r="E79" s="15">
        <v>138710</v>
      </c>
      <c r="F79" s="15">
        <v>710</v>
      </c>
      <c r="G79" s="16">
        <v>0.1</v>
      </c>
      <c r="H79" s="16">
        <v>0.105</v>
      </c>
      <c r="I79" s="16">
        <v>0.11499999999999999</v>
      </c>
      <c r="J79" s="16">
        <v>71</v>
      </c>
      <c r="K79" s="16">
        <v>74.55</v>
      </c>
      <c r="L79" s="16">
        <v>81.649999999999991</v>
      </c>
      <c r="M79" s="17">
        <v>0</v>
      </c>
      <c r="N79" s="15" t="s">
        <v>807</v>
      </c>
      <c r="O79" s="15" t="s">
        <v>796</v>
      </c>
      <c r="P79" s="15">
        <v>33</v>
      </c>
      <c r="Q79" s="15">
        <v>594</v>
      </c>
      <c r="R79" s="18">
        <v>15</v>
      </c>
      <c r="S79" s="18">
        <v>30</v>
      </c>
      <c r="T79" s="19">
        <v>0.2286</v>
      </c>
      <c r="U79" s="15" t="s">
        <v>149</v>
      </c>
      <c r="V79" s="20" t="s">
        <v>150</v>
      </c>
      <c r="W79" s="20">
        <v>0</v>
      </c>
      <c r="X79" s="15" t="s">
        <v>148</v>
      </c>
    </row>
    <row r="80" spans="1:24" x14ac:dyDescent="0.25">
      <c r="A80" s="12" t="s">
        <v>3</v>
      </c>
      <c r="B80" s="13" t="s">
        <v>151</v>
      </c>
      <c r="C80" s="13" t="s">
        <v>768</v>
      </c>
      <c r="D80" s="14" t="str">
        <f>HYPERLINK(Tabulka48243[[#This Row],[Sloupec2]],Tabulka48243[[#This Row],[Sloupec1]])</f>
        <v>FV panel Jolywood Bifacial JW-HD144N 460W 30mm rám</v>
      </c>
      <c r="E80" s="15">
        <v>126460</v>
      </c>
      <c r="F80" s="15">
        <v>460</v>
      </c>
      <c r="G80" s="16">
        <v>0.111</v>
      </c>
      <c r="H80" s="16">
        <v>0.11899999999999999</v>
      </c>
      <c r="I80" s="16">
        <v>0.129</v>
      </c>
      <c r="J80" s="16">
        <v>51.06</v>
      </c>
      <c r="K80" s="16">
        <v>54.739999999999995</v>
      </c>
      <c r="L80" s="16">
        <v>59.34</v>
      </c>
      <c r="M80" s="17">
        <v>6</v>
      </c>
      <c r="N80" s="15" t="s">
        <v>807</v>
      </c>
      <c r="O80" s="15" t="s">
        <v>804</v>
      </c>
      <c r="P80" s="15">
        <v>36</v>
      </c>
      <c r="Q80" s="15">
        <v>792</v>
      </c>
      <c r="R80" s="18" t="s">
        <v>812</v>
      </c>
      <c r="S80" s="18" t="s">
        <v>800</v>
      </c>
      <c r="T80" s="19">
        <v>0.21129999999999999</v>
      </c>
      <c r="U80" s="15" t="s">
        <v>152</v>
      </c>
      <c r="V80" s="20" t="s">
        <v>153</v>
      </c>
      <c r="W80" s="20" t="s">
        <v>1126</v>
      </c>
      <c r="X80" s="15" t="s">
        <v>768</v>
      </c>
    </row>
    <row r="81" spans="1:24" x14ac:dyDescent="0.25">
      <c r="A81" s="12" t="s">
        <v>3</v>
      </c>
      <c r="B81" s="13" t="s">
        <v>151</v>
      </c>
      <c r="C81" s="13" t="s">
        <v>768</v>
      </c>
      <c r="D81" s="14" t="str">
        <f>HYPERLINK(Tabulka48243[[#This Row],[Sloupec2]],Tabulka48243[[#This Row],[Sloupec1]])</f>
        <v>FV panel Jolywood Bifacial JW-HD144N 470W 30mm rám</v>
      </c>
      <c r="E81" s="15">
        <v>126470</v>
      </c>
      <c r="F81" s="15">
        <v>470</v>
      </c>
      <c r="G81" s="16">
        <v>0.111</v>
      </c>
      <c r="H81" s="16">
        <v>0.11899999999999999</v>
      </c>
      <c r="I81" s="16">
        <v>0.129</v>
      </c>
      <c r="J81" s="16">
        <v>52.17</v>
      </c>
      <c r="K81" s="16">
        <v>55.93</v>
      </c>
      <c r="L81" s="16">
        <v>60.63</v>
      </c>
      <c r="M81" s="17">
        <v>90</v>
      </c>
      <c r="N81" s="15" t="s">
        <v>807</v>
      </c>
      <c r="O81" s="15" t="s">
        <v>804</v>
      </c>
      <c r="P81" s="15">
        <v>36</v>
      </c>
      <c r="Q81" s="15">
        <v>792</v>
      </c>
      <c r="R81" s="18" t="s">
        <v>812</v>
      </c>
      <c r="S81" s="18" t="s">
        <v>800</v>
      </c>
      <c r="T81" s="19">
        <v>0.21590000000000001</v>
      </c>
      <c r="U81" s="15" t="s">
        <v>152</v>
      </c>
      <c r="V81" s="20" t="s">
        <v>154</v>
      </c>
      <c r="W81" s="20" t="s">
        <v>1127</v>
      </c>
      <c r="X81" s="15" t="s">
        <v>768</v>
      </c>
    </row>
    <row r="82" spans="1:24" x14ac:dyDescent="0.25">
      <c r="A82" s="12" t="s">
        <v>3</v>
      </c>
      <c r="B82" s="13" t="s">
        <v>155</v>
      </c>
      <c r="C82" s="13" t="s">
        <v>769</v>
      </c>
      <c r="D82" s="14" t="str">
        <f>HYPERLINK(Tabulka48243[[#This Row],[Sloupec2]],Tabulka48243[[#This Row],[Sloupec1]])</f>
        <v>FV panel Trina TSM NEG9RC.27 430WP clear black</v>
      </c>
      <c r="E82" s="15">
        <v>128431</v>
      </c>
      <c r="F82" s="15">
        <v>430</v>
      </c>
      <c r="G82" s="16">
        <v>0.125</v>
      </c>
      <c r="H82" s="16">
        <v>0.13200000000000001</v>
      </c>
      <c r="I82" s="16">
        <v>0.14200000000000002</v>
      </c>
      <c r="J82" s="16">
        <v>53.75</v>
      </c>
      <c r="K82" s="16">
        <v>56.760000000000005</v>
      </c>
      <c r="L82" s="16">
        <v>61.060000000000009</v>
      </c>
      <c r="M82" s="17">
        <v>489</v>
      </c>
      <c r="N82" s="15" t="s">
        <v>793</v>
      </c>
      <c r="O82" s="15" t="s">
        <v>804</v>
      </c>
      <c r="P82" s="15">
        <v>36</v>
      </c>
      <c r="Q82" s="15">
        <v>936</v>
      </c>
      <c r="R82" s="18" t="s">
        <v>794</v>
      </c>
      <c r="S82" s="18" t="s">
        <v>800</v>
      </c>
      <c r="T82" s="19">
        <v>0.215</v>
      </c>
      <c r="U82" s="15" t="s">
        <v>118</v>
      </c>
      <c r="V82" s="20" t="s">
        <v>156</v>
      </c>
      <c r="W82" s="20" t="s">
        <v>1128</v>
      </c>
      <c r="X82" s="15" t="s">
        <v>769</v>
      </c>
    </row>
    <row r="83" spans="1:24" x14ac:dyDescent="0.25">
      <c r="A83" s="12" t="s">
        <v>3</v>
      </c>
      <c r="B83" s="13" t="s">
        <v>155</v>
      </c>
      <c r="C83" s="13" t="s">
        <v>758</v>
      </c>
      <c r="D83" s="14" t="str">
        <f>HYPERLINK(Tabulka48243[[#This Row],[Sloupec2]],Tabulka48243[[#This Row],[Sloupec1]])</f>
        <v>FV panel Trina TSM-NEG9R.28 440Wp BF</v>
      </c>
      <c r="E83" s="15">
        <v>128440</v>
      </c>
      <c r="F83" s="15">
        <v>440</v>
      </c>
      <c r="G83" s="16">
        <v>9.8000000000000004E-2</v>
      </c>
      <c r="H83" s="16">
        <v>0.105</v>
      </c>
      <c r="I83" s="16">
        <v>0.11499999999999999</v>
      </c>
      <c r="J83" s="16">
        <v>43.120000000000005</v>
      </c>
      <c r="K83" s="16">
        <v>46.199999999999996</v>
      </c>
      <c r="L83" s="16">
        <v>50.599999999999994</v>
      </c>
      <c r="M83" s="17">
        <v>1695</v>
      </c>
      <c r="N83" s="15" t="s">
        <v>793</v>
      </c>
      <c r="O83" s="15" t="s">
        <v>830</v>
      </c>
      <c r="P83" s="15">
        <v>36</v>
      </c>
      <c r="Q83" s="15">
        <v>936</v>
      </c>
      <c r="R83" s="18" t="s">
        <v>794</v>
      </c>
      <c r="S83" s="18" t="s">
        <v>800</v>
      </c>
      <c r="T83" s="19">
        <v>0.22</v>
      </c>
      <c r="U83" s="15" t="s">
        <v>157</v>
      </c>
      <c r="V83" s="20" t="s">
        <v>158</v>
      </c>
      <c r="W83" s="20" t="s">
        <v>1129</v>
      </c>
      <c r="X83" s="15" t="s">
        <v>758</v>
      </c>
    </row>
    <row r="84" spans="1:24" x14ac:dyDescent="0.25">
      <c r="A84" s="12" t="s">
        <v>3</v>
      </c>
      <c r="B84" s="13" t="s">
        <v>155</v>
      </c>
      <c r="C84" s="13" t="s">
        <v>20</v>
      </c>
      <c r="D84" s="14" t="str">
        <f>HYPERLINK(Tabulka48243[[#This Row],[Sloupec2]],Tabulka48243[[#This Row],[Sloupec1]])</f>
        <v>FV panel Trina TSM-NEG9R.28 445WP BF</v>
      </c>
      <c r="E84" s="15">
        <v>128452</v>
      </c>
      <c r="F84" s="15">
        <v>445</v>
      </c>
      <c r="G84" s="16">
        <v>0.10199999999999999</v>
      </c>
      <c r="H84" s="16">
        <v>0.107</v>
      </c>
      <c r="I84" s="16">
        <v>0.11699999999999999</v>
      </c>
      <c r="J84" s="16">
        <v>45.39</v>
      </c>
      <c r="K84" s="16">
        <v>47.615000000000002</v>
      </c>
      <c r="L84" s="16">
        <v>52.064999999999998</v>
      </c>
      <c r="M84" s="17">
        <v>173</v>
      </c>
      <c r="N84" s="15" t="s">
        <v>793</v>
      </c>
      <c r="O84" s="15" t="s">
        <v>830</v>
      </c>
      <c r="P84" s="15">
        <v>36</v>
      </c>
      <c r="Q84" s="15">
        <v>936</v>
      </c>
      <c r="R84" s="18" t="s">
        <v>794</v>
      </c>
      <c r="S84" s="18" t="s">
        <v>803</v>
      </c>
      <c r="T84" s="19">
        <v>0.223</v>
      </c>
      <c r="U84" s="15" t="s">
        <v>159</v>
      </c>
      <c r="V84" s="20" t="s">
        <v>160</v>
      </c>
      <c r="W84" s="20" t="s">
        <v>1130</v>
      </c>
      <c r="X84" s="15" t="s">
        <v>20</v>
      </c>
    </row>
    <row r="85" spans="1:24" x14ac:dyDescent="0.25">
      <c r="A85" s="12" t="s">
        <v>3</v>
      </c>
      <c r="B85" s="13" t="s">
        <v>155</v>
      </c>
      <c r="C85" s="13" t="s">
        <v>20</v>
      </c>
      <c r="D85" s="14" t="str">
        <f>HYPERLINK(Tabulka48243[[#This Row],[Sloupec2]],Tabulka48243[[#This Row],[Sloupec1]])</f>
        <v>FV panel Trina TSM-NEG9R.28 450WP BF</v>
      </c>
      <c r="E85" s="15">
        <v>128451</v>
      </c>
      <c r="F85" s="15">
        <v>450</v>
      </c>
      <c r="G85" s="16">
        <v>0.106</v>
      </c>
      <c r="H85" s="16">
        <v>0.111</v>
      </c>
      <c r="I85" s="16">
        <v>0.121</v>
      </c>
      <c r="J85" s="16">
        <v>47.699999999999996</v>
      </c>
      <c r="K85" s="16">
        <v>49.95</v>
      </c>
      <c r="L85" s="16">
        <v>54.449999999999996</v>
      </c>
      <c r="M85" s="17">
        <v>11308</v>
      </c>
      <c r="N85" s="15" t="s">
        <v>793</v>
      </c>
      <c r="O85" s="15" t="s">
        <v>830</v>
      </c>
      <c r="P85" s="15">
        <v>36</v>
      </c>
      <c r="Q85" s="15">
        <v>936</v>
      </c>
      <c r="R85" s="18" t="s">
        <v>794</v>
      </c>
      <c r="S85" s="18" t="s">
        <v>803</v>
      </c>
      <c r="T85" s="19">
        <v>0.22500000000000001</v>
      </c>
      <c r="U85" s="15" t="s">
        <v>159</v>
      </c>
      <c r="V85" s="20" t="s">
        <v>161</v>
      </c>
      <c r="W85" s="20" t="s">
        <v>1130</v>
      </c>
      <c r="X85" s="15" t="s">
        <v>20</v>
      </c>
    </row>
    <row r="86" spans="1:24" x14ac:dyDescent="0.25">
      <c r="A86" s="12" t="s">
        <v>3</v>
      </c>
      <c r="B86" s="13" t="s">
        <v>155</v>
      </c>
      <c r="C86" s="13" t="s">
        <v>20</v>
      </c>
      <c r="D86" s="14" t="str">
        <f>HYPERLINK(Tabulka48243[[#This Row],[Sloupec2]],Tabulka48243[[#This Row],[Sloupec1]])</f>
        <v>FV panel Trina TSM-NEG9R.28 455WP BF</v>
      </c>
      <c r="E86" s="15">
        <v>128453</v>
      </c>
      <c r="F86" s="15">
        <v>455</v>
      </c>
      <c r="G86" s="16">
        <v>0.10100000000000001</v>
      </c>
      <c r="H86" s="16">
        <v>0.106</v>
      </c>
      <c r="I86" s="16">
        <v>0.11599999999999999</v>
      </c>
      <c r="J86" s="16">
        <v>45.955000000000005</v>
      </c>
      <c r="K86" s="16">
        <v>48.23</v>
      </c>
      <c r="L86" s="16">
        <v>52.779999999999994</v>
      </c>
      <c r="M86" s="17">
        <v>13837</v>
      </c>
      <c r="N86" s="15" t="s">
        <v>793</v>
      </c>
      <c r="O86" s="15" t="s">
        <v>830</v>
      </c>
      <c r="P86" s="15">
        <v>36</v>
      </c>
      <c r="Q86" s="15">
        <v>936</v>
      </c>
      <c r="R86" s="18" t="s">
        <v>794</v>
      </c>
      <c r="S86" s="18" t="s">
        <v>803</v>
      </c>
      <c r="T86" s="19">
        <v>0.22800000000000001</v>
      </c>
      <c r="U86" s="15" t="s">
        <v>159</v>
      </c>
      <c r="V86" s="20" t="s">
        <v>162</v>
      </c>
      <c r="W86" s="20" t="s">
        <v>1130</v>
      </c>
      <c r="X86" s="15" t="s">
        <v>20</v>
      </c>
    </row>
    <row r="87" spans="1:24" x14ac:dyDescent="0.25">
      <c r="A87" s="12" t="s">
        <v>3</v>
      </c>
      <c r="B87" s="13" t="s">
        <v>155</v>
      </c>
      <c r="C87" s="13" t="s">
        <v>20</v>
      </c>
      <c r="D87" s="14" t="str">
        <f>HYPERLINK(Tabulka48243[[#This Row],[Sloupec2]],Tabulka48243[[#This Row],[Sloupec1]])</f>
        <v>FV panel Trina TSM-NEG9R.28 460Wp BF</v>
      </c>
      <c r="E87" s="15">
        <v>128462</v>
      </c>
      <c r="F87" s="15">
        <v>460</v>
      </c>
      <c r="G87" s="16">
        <v>0.106</v>
      </c>
      <c r="H87" s="16">
        <v>0.111</v>
      </c>
      <c r="I87" s="16">
        <v>0.121</v>
      </c>
      <c r="J87" s="16">
        <v>48.76</v>
      </c>
      <c r="K87" s="16">
        <v>51.06</v>
      </c>
      <c r="L87" s="16">
        <v>55.66</v>
      </c>
      <c r="M87" s="17">
        <v>6565</v>
      </c>
      <c r="N87" s="15" t="s">
        <v>793</v>
      </c>
      <c r="O87" s="15" t="s">
        <v>830</v>
      </c>
      <c r="P87" s="15">
        <v>36</v>
      </c>
      <c r="Q87" s="15">
        <v>936</v>
      </c>
      <c r="R87" s="18" t="s">
        <v>794</v>
      </c>
      <c r="S87" s="18" t="s">
        <v>803</v>
      </c>
      <c r="T87" s="19">
        <v>0.23</v>
      </c>
      <c r="U87" s="15" t="s">
        <v>159</v>
      </c>
      <c r="V87" s="20" t="s">
        <v>163</v>
      </c>
      <c r="W87" s="20" t="s">
        <v>1131</v>
      </c>
      <c r="X87" s="15" t="s">
        <v>20</v>
      </c>
    </row>
    <row r="88" spans="1:24" x14ac:dyDescent="0.25">
      <c r="A88" s="12" t="s">
        <v>3</v>
      </c>
      <c r="B88" s="13" t="s">
        <v>155</v>
      </c>
      <c r="C88" s="13" t="s">
        <v>20</v>
      </c>
      <c r="D88" s="14" t="str">
        <f>HYPERLINK(Tabulka48243[[#This Row],[Sloupec2]],Tabulka48243[[#This Row],[Sloupec1]])</f>
        <v>FV panel Trina TSM-NEG18R.28 490Wp BF</v>
      </c>
      <c r="E88" s="15">
        <v>128490</v>
      </c>
      <c r="F88" s="15">
        <v>490</v>
      </c>
      <c r="G88" s="16">
        <v>0.11600000000000001</v>
      </c>
      <c r="H88" s="16">
        <v>0.121</v>
      </c>
      <c r="I88" s="16">
        <v>0.13100000000000001</v>
      </c>
      <c r="J88" s="16">
        <v>56.84</v>
      </c>
      <c r="K88" s="16">
        <v>59.29</v>
      </c>
      <c r="L88" s="16">
        <v>64.19</v>
      </c>
      <c r="M88" s="17">
        <v>0</v>
      </c>
      <c r="N88" s="15" t="s">
        <v>793</v>
      </c>
      <c r="O88" s="15" t="s">
        <v>830</v>
      </c>
      <c r="P88" s="15">
        <v>36</v>
      </c>
      <c r="Q88" s="15">
        <v>936</v>
      </c>
      <c r="R88" s="18" t="s">
        <v>794</v>
      </c>
      <c r="S88" s="18" t="s">
        <v>803</v>
      </c>
      <c r="T88" s="19">
        <v>0.22500000000000001</v>
      </c>
      <c r="U88" s="15" t="s">
        <v>159</v>
      </c>
      <c r="V88" s="20" t="s">
        <v>164</v>
      </c>
      <c r="W88" s="20" t="s">
        <v>1130</v>
      </c>
      <c r="X88" s="15" t="s">
        <v>20</v>
      </c>
    </row>
    <row r="89" spans="1:24" x14ac:dyDescent="0.25">
      <c r="A89" s="12" t="s">
        <v>3</v>
      </c>
      <c r="B89" s="13" t="s">
        <v>155</v>
      </c>
      <c r="C89" s="13" t="s">
        <v>758</v>
      </c>
      <c r="D89" s="14" t="str">
        <f>HYPERLINK(Tabulka48243[[#This Row],[Sloupec2]],Tabulka48243[[#This Row],[Sloupec1]])</f>
        <v>FV panel Trina TSM-NEG18R.28 500Wp BF</v>
      </c>
      <c r="E89" s="15">
        <v>128504</v>
      </c>
      <c r="F89" s="15">
        <v>500</v>
      </c>
      <c r="G89" s="16">
        <v>0.112</v>
      </c>
      <c r="H89" s="16">
        <v>0.11700000000000001</v>
      </c>
      <c r="I89" s="16">
        <v>0.127</v>
      </c>
      <c r="J89" s="16">
        <v>56</v>
      </c>
      <c r="K89" s="16">
        <v>58.5</v>
      </c>
      <c r="L89" s="16">
        <v>63.5</v>
      </c>
      <c r="M89" s="17">
        <v>3492</v>
      </c>
      <c r="N89" s="15" t="s">
        <v>793</v>
      </c>
      <c r="O89" s="15" t="s">
        <v>830</v>
      </c>
      <c r="P89" s="15">
        <v>36</v>
      </c>
      <c r="Q89" s="15">
        <v>864</v>
      </c>
      <c r="R89" s="18" t="s">
        <v>794</v>
      </c>
      <c r="S89" s="18" t="s">
        <v>800</v>
      </c>
      <c r="T89" s="19">
        <v>0.22500000000000001</v>
      </c>
      <c r="U89" s="15" t="s">
        <v>165</v>
      </c>
      <c r="V89" s="20" t="s">
        <v>166</v>
      </c>
      <c r="W89" s="20" t="s">
        <v>1132</v>
      </c>
      <c r="X89" s="15" t="s">
        <v>758</v>
      </c>
    </row>
    <row r="90" spans="1:24" x14ac:dyDescent="0.25">
      <c r="A90" s="12" t="s">
        <v>3</v>
      </c>
      <c r="B90" s="13" t="s">
        <v>155</v>
      </c>
      <c r="C90" s="13" t="s">
        <v>758</v>
      </c>
      <c r="D90" s="14" t="str">
        <f>HYPERLINK(Tabulka48243[[#This Row],[Sloupec2]],Tabulka48243[[#This Row],[Sloupec1]])</f>
        <v>FV panel Trina TSM- NEG18RC.27 500Wp FB</v>
      </c>
      <c r="E90" s="15">
        <v>128507</v>
      </c>
      <c r="F90" s="15">
        <v>500</v>
      </c>
      <c r="G90" s="16">
        <v>0.114</v>
      </c>
      <c r="H90" s="16">
        <v>0.11899999999999999</v>
      </c>
      <c r="I90" s="16">
        <v>0.129</v>
      </c>
      <c r="J90" s="16">
        <v>57</v>
      </c>
      <c r="K90" s="16">
        <v>59.5</v>
      </c>
      <c r="L90" s="16">
        <v>64.5</v>
      </c>
      <c r="M90" s="17">
        <v>1728</v>
      </c>
      <c r="N90" s="15" t="s">
        <v>793</v>
      </c>
      <c r="O90" s="15" t="s">
        <v>830</v>
      </c>
      <c r="P90" s="15">
        <v>36</v>
      </c>
      <c r="Q90" s="15">
        <v>864</v>
      </c>
      <c r="R90" s="18" t="s">
        <v>831</v>
      </c>
      <c r="S90" s="18" t="s">
        <v>800</v>
      </c>
      <c r="T90" s="19">
        <v>0.23200000000000001</v>
      </c>
      <c r="U90" s="15" t="s">
        <v>165</v>
      </c>
      <c r="V90" s="20" t="s">
        <v>167</v>
      </c>
      <c r="W90" s="20" t="s">
        <v>1133</v>
      </c>
      <c r="X90" s="15" t="s">
        <v>758</v>
      </c>
    </row>
    <row r="91" spans="1:24" x14ac:dyDescent="0.25">
      <c r="A91" s="12" t="s">
        <v>3</v>
      </c>
      <c r="B91" s="13" t="s">
        <v>155</v>
      </c>
      <c r="C91" s="13" t="s">
        <v>758</v>
      </c>
      <c r="D91" s="14" t="str">
        <f>HYPERLINK(Tabulka48243[[#This Row],[Sloupec2]],Tabulka48243[[#This Row],[Sloupec1]])</f>
        <v>FV panel Trina TSM-NEG18R.28 505Wp BF</v>
      </c>
      <c r="E91" s="15">
        <v>128506</v>
      </c>
      <c r="F91" s="15">
        <v>505</v>
      </c>
      <c r="G91" s="16">
        <v>0.107</v>
      </c>
      <c r="H91" s="16">
        <v>0.112</v>
      </c>
      <c r="I91" s="16">
        <v>0.122</v>
      </c>
      <c r="J91" s="16">
        <v>54.034999999999997</v>
      </c>
      <c r="K91" s="16">
        <v>56.56</v>
      </c>
      <c r="L91" s="16">
        <v>61.61</v>
      </c>
      <c r="M91" s="17">
        <v>0</v>
      </c>
      <c r="N91" s="15" t="s">
        <v>793</v>
      </c>
      <c r="O91" s="15" t="s">
        <v>830</v>
      </c>
      <c r="P91" s="15">
        <v>36</v>
      </c>
      <c r="Q91" s="15">
        <v>864</v>
      </c>
      <c r="R91" s="18" t="s">
        <v>794</v>
      </c>
      <c r="S91" s="18" t="s">
        <v>800</v>
      </c>
      <c r="T91" s="19">
        <v>0.22700000000000001</v>
      </c>
      <c r="U91" s="15" t="s">
        <v>165</v>
      </c>
      <c r="V91" s="20" t="s">
        <v>168</v>
      </c>
      <c r="W91" s="20" t="s">
        <v>1134</v>
      </c>
      <c r="X91" s="15" t="s">
        <v>758</v>
      </c>
    </row>
    <row r="92" spans="1:24" x14ac:dyDescent="0.25">
      <c r="A92" s="12" t="s">
        <v>3</v>
      </c>
      <c r="B92" s="13" t="s">
        <v>155</v>
      </c>
      <c r="C92" s="13" t="s">
        <v>758</v>
      </c>
      <c r="D92" s="14" t="str">
        <f>HYPERLINK(Tabulka48243[[#This Row],[Sloupec2]],Tabulka48243[[#This Row],[Sloupec1]])</f>
        <v>FV panel Trina TSM-NEG18R.28 510Wp BF</v>
      </c>
      <c r="E92" s="15">
        <v>128505</v>
      </c>
      <c r="F92" s="15">
        <v>510</v>
      </c>
      <c r="G92" s="16">
        <v>0.104</v>
      </c>
      <c r="H92" s="16">
        <v>0.109</v>
      </c>
      <c r="I92" s="16">
        <v>0.11899999999999999</v>
      </c>
      <c r="J92" s="16">
        <v>53.04</v>
      </c>
      <c r="K92" s="16">
        <v>55.589999999999996</v>
      </c>
      <c r="L92" s="16">
        <v>60.69</v>
      </c>
      <c r="M92" s="17">
        <v>16623</v>
      </c>
      <c r="N92" s="15" t="s">
        <v>793</v>
      </c>
      <c r="O92" s="15" t="s">
        <v>830</v>
      </c>
      <c r="P92" s="15">
        <v>36</v>
      </c>
      <c r="Q92" s="15">
        <v>864</v>
      </c>
      <c r="R92" s="18" t="s">
        <v>794</v>
      </c>
      <c r="S92" s="18" t="s">
        <v>800</v>
      </c>
      <c r="T92" s="19">
        <v>0.22500000000000001</v>
      </c>
      <c r="U92" s="15" t="s">
        <v>165</v>
      </c>
      <c r="V92" s="20" t="s">
        <v>169</v>
      </c>
      <c r="W92" s="20" t="s">
        <v>1132</v>
      </c>
      <c r="X92" s="15" t="s">
        <v>758</v>
      </c>
    </row>
    <row r="93" spans="1:24" x14ac:dyDescent="0.25">
      <c r="A93" s="12" t="s">
        <v>3</v>
      </c>
      <c r="B93" s="13" t="s">
        <v>155</v>
      </c>
      <c r="C93" s="13" t="s">
        <v>770</v>
      </c>
      <c r="D93" s="14" t="str">
        <f>HYPERLINK(Tabulka48243[[#This Row],[Sloupec2]],Tabulka48243[[#This Row],[Sloupec1]])</f>
        <v>FV panel Trina TSM NEG19RC.20 610Wp SLV</v>
      </c>
      <c r="E93" s="15">
        <v>128602</v>
      </c>
      <c r="F93" s="15">
        <v>610</v>
      </c>
      <c r="G93" s="16">
        <v>0.105</v>
      </c>
      <c r="H93" s="16">
        <v>0.11</v>
      </c>
      <c r="I93" s="16">
        <v>0.12</v>
      </c>
      <c r="J93" s="16">
        <v>64.05</v>
      </c>
      <c r="K93" s="16">
        <v>67.099999999999994</v>
      </c>
      <c r="L93" s="16">
        <v>73.2</v>
      </c>
      <c r="M93" s="17">
        <v>4347</v>
      </c>
      <c r="N93" s="15" t="s">
        <v>807</v>
      </c>
      <c r="O93" s="15" t="s">
        <v>830</v>
      </c>
      <c r="P93" s="15">
        <v>36</v>
      </c>
      <c r="Q93" s="15">
        <v>720</v>
      </c>
      <c r="R93" s="18" t="s">
        <v>812</v>
      </c>
      <c r="S93" s="18" t="s">
        <v>800</v>
      </c>
      <c r="T93" s="19">
        <v>0.22600000000000001</v>
      </c>
      <c r="U93" s="15" t="s">
        <v>170</v>
      </c>
      <c r="V93" s="20" t="s">
        <v>171</v>
      </c>
      <c r="W93" s="20" t="s">
        <v>1135</v>
      </c>
      <c r="X93" s="15" t="s">
        <v>770</v>
      </c>
    </row>
    <row r="94" spans="1:24" x14ac:dyDescent="0.25">
      <c r="A94" s="12" t="s">
        <v>3</v>
      </c>
      <c r="B94" s="13" t="s">
        <v>155</v>
      </c>
      <c r="C94" s="13" t="s">
        <v>770</v>
      </c>
      <c r="D94" s="14" t="str">
        <f>HYPERLINK(Tabulka48243[[#This Row],[Sloupec2]],Tabulka48243[[#This Row],[Sloupec1]])</f>
        <v>FV panel Trina TSM NEG19RC.20 620Wp SLV</v>
      </c>
      <c r="E94" s="15">
        <v>128621</v>
      </c>
      <c r="F94" s="15">
        <v>620</v>
      </c>
      <c r="G94" s="16">
        <v>0.10100000000000001</v>
      </c>
      <c r="H94" s="16">
        <v>0.105</v>
      </c>
      <c r="I94" s="16">
        <v>0.11499999999999999</v>
      </c>
      <c r="J94" s="16">
        <v>62.620000000000005</v>
      </c>
      <c r="K94" s="16">
        <v>65.099999999999994</v>
      </c>
      <c r="L94" s="16">
        <v>71.3</v>
      </c>
      <c r="M94" s="17">
        <v>6839</v>
      </c>
      <c r="N94" s="15" t="s">
        <v>807</v>
      </c>
      <c r="O94" s="15" t="s">
        <v>830</v>
      </c>
      <c r="P94" s="15">
        <v>36</v>
      </c>
      <c r="Q94" s="15">
        <v>720</v>
      </c>
      <c r="R94" s="18" t="s">
        <v>812</v>
      </c>
      <c r="S94" s="18" t="s">
        <v>800</v>
      </c>
      <c r="T94" s="19">
        <v>0.22600000000000001</v>
      </c>
      <c r="U94" s="15" t="s">
        <v>170</v>
      </c>
      <c r="V94" s="20" t="s">
        <v>172</v>
      </c>
      <c r="W94" s="20" t="s">
        <v>1136</v>
      </c>
      <c r="X94" s="15" t="s">
        <v>770</v>
      </c>
    </row>
    <row r="95" spans="1:24" x14ac:dyDescent="0.25">
      <c r="A95" s="12" t="s">
        <v>3</v>
      </c>
      <c r="B95" s="13" t="s">
        <v>155</v>
      </c>
      <c r="C95" s="13" t="s">
        <v>757</v>
      </c>
      <c r="D95" s="14" t="str">
        <f>HYPERLINK(Tabulka48243[[#This Row],[Sloupec2]],Tabulka48243[[#This Row],[Sloupec1]])</f>
        <v>FV panel Trina TSM-NEG21C.20 675Wp SLV</v>
      </c>
      <c r="E95" s="15">
        <v>128670</v>
      </c>
      <c r="F95" s="15">
        <v>675</v>
      </c>
      <c r="G95" s="16">
        <v>0.11600000000000001</v>
      </c>
      <c r="H95" s="16">
        <v>0.122</v>
      </c>
      <c r="I95" s="16">
        <v>0.13200000000000001</v>
      </c>
      <c r="J95" s="16">
        <v>78.3</v>
      </c>
      <c r="K95" s="16">
        <v>82.35</v>
      </c>
      <c r="L95" s="16">
        <v>89.100000000000009</v>
      </c>
      <c r="M95" s="17">
        <v>13</v>
      </c>
      <c r="N95" s="15" t="s">
        <v>807</v>
      </c>
      <c r="O95" s="15" t="s">
        <v>796</v>
      </c>
      <c r="P95" s="15">
        <v>33</v>
      </c>
      <c r="Q95" s="15">
        <v>594</v>
      </c>
      <c r="R95" s="18" t="s">
        <v>812</v>
      </c>
      <c r="S95" s="18" t="s">
        <v>800</v>
      </c>
      <c r="T95" s="19">
        <v>0.221</v>
      </c>
      <c r="U95" s="15" t="s">
        <v>173</v>
      </c>
      <c r="V95" s="20" t="s">
        <v>174</v>
      </c>
      <c r="W95" s="20" t="s">
        <v>1137</v>
      </c>
      <c r="X95" s="15" t="s">
        <v>757</v>
      </c>
    </row>
    <row r="96" spans="1:24" x14ac:dyDescent="0.25">
      <c r="A96" s="12" t="s">
        <v>3</v>
      </c>
      <c r="B96" s="13" t="s">
        <v>175</v>
      </c>
      <c r="C96" s="13" t="s">
        <v>771</v>
      </c>
      <c r="D96" s="14" t="str">
        <f>HYPERLINK(Tabulka48243[[#This Row],[Sloupec2]],Tabulka48243[[#This Row],[Sloupec1]])</f>
        <v>FV panel AIKO A445-MAH-54Db 445W FB</v>
      </c>
      <c r="E96" s="15">
        <v>130440</v>
      </c>
      <c r="F96" s="15">
        <v>445</v>
      </c>
      <c r="G96" s="16">
        <v>0.123</v>
      </c>
      <c r="H96" s="16">
        <v>0.13100000000000001</v>
      </c>
      <c r="I96" s="16">
        <v>0.14100000000000001</v>
      </c>
      <c r="J96" s="16">
        <v>54.734999999999999</v>
      </c>
      <c r="K96" s="16">
        <v>58.295000000000002</v>
      </c>
      <c r="L96" s="16">
        <v>62.745000000000005</v>
      </c>
      <c r="M96" s="17">
        <v>1</v>
      </c>
      <c r="N96" s="15" t="s">
        <v>793</v>
      </c>
      <c r="O96" s="15" t="s">
        <v>793</v>
      </c>
      <c r="P96" s="15">
        <v>36</v>
      </c>
      <c r="Q96" s="15">
        <v>936</v>
      </c>
      <c r="R96" s="18" t="s">
        <v>794</v>
      </c>
      <c r="S96" s="18" t="s">
        <v>832</v>
      </c>
      <c r="T96" s="19">
        <v>0.22800000000000001</v>
      </c>
      <c r="U96" s="15" t="s">
        <v>104</v>
      </c>
      <c r="V96" s="20" t="s">
        <v>176</v>
      </c>
      <c r="W96" s="20" t="s">
        <v>1138</v>
      </c>
      <c r="X96" s="15" t="s">
        <v>771</v>
      </c>
    </row>
    <row r="97" spans="1:24" x14ac:dyDescent="0.25">
      <c r="A97" s="12" t="s">
        <v>3</v>
      </c>
      <c r="B97" s="13" t="s">
        <v>175</v>
      </c>
      <c r="C97" s="13" t="s">
        <v>772</v>
      </c>
      <c r="D97" s="14" t="str">
        <f>HYPERLINK(Tabulka48243[[#This Row],[Sloupec2]],Tabulka48243[[#This Row],[Sloupec1]])</f>
        <v>FV panel AIKO A470-MAH-54Mw 470W BF</v>
      </c>
      <c r="E97" s="15">
        <v>130454</v>
      </c>
      <c r="F97" s="15">
        <v>470</v>
      </c>
      <c r="G97" s="16">
        <v>0.126</v>
      </c>
      <c r="H97" s="16">
        <v>0.13200000000000001</v>
      </c>
      <c r="I97" s="16">
        <v>0.14200000000000002</v>
      </c>
      <c r="J97" s="16">
        <v>59.22</v>
      </c>
      <c r="K97" s="16">
        <v>62.040000000000006</v>
      </c>
      <c r="L97" s="16">
        <v>66.740000000000009</v>
      </c>
      <c r="M97" s="17">
        <v>1495</v>
      </c>
      <c r="N97" s="15" t="s">
        <v>793</v>
      </c>
      <c r="O97" s="15" t="s">
        <v>796</v>
      </c>
      <c r="P97" s="15">
        <v>37</v>
      </c>
      <c r="Q97" s="15">
        <v>962</v>
      </c>
      <c r="R97" s="18" t="s">
        <v>824</v>
      </c>
      <c r="S97" s="18" t="s">
        <v>833</v>
      </c>
      <c r="T97" s="19">
        <v>0.23599999999999999</v>
      </c>
      <c r="U97" s="15" t="s">
        <v>177</v>
      </c>
      <c r="V97" s="20" t="s">
        <v>178</v>
      </c>
      <c r="W97" s="20" t="s">
        <v>1139</v>
      </c>
      <c r="X97" s="15" t="s">
        <v>772</v>
      </c>
    </row>
    <row r="98" spans="1:24" x14ac:dyDescent="0.25">
      <c r="A98" s="12" t="s">
        <v>3</v>
      </c>
      <c r="B98" s="13" t="s">
        <v>175</v>
      </c>
      <c r="C98" s="13" t="s">
        <v>772</v>
      </c>
      <c r="D98" s="14" t="str">
        <f>HYPERLINK(Tabulka48243[[#This Row],[Sloupec2]],Tabulka48243[[#This Row],[Sloupec1]])</f>
        <v>FV panel AIKO Neostar 2N A450-MAH-54Mw 450W SLV</v>
      </c>
      <c r="E98" s="15">
        <v>130456</v>
      </c>
      <c r="F98" s="15">
        <v>450</v>
      </c>
      <c r="G98" s="16">
        <v>0.13400000000000001</v>
      </c>
      <c r="H98" s="16">
        <v>0.14099999999999999</v>
      </c>
      <c r="I98" s="16">
        <v>0.151</v>
      </c>
      <c r="J98" s="16">
        <v>60.300000000000004</v>
      </c>
      <c r="K98" s="16">
        <v>63.449999999999996</v>
      </c>
      <c r="L98" s="16">
        <v>67.95</v>
      </c>
      <c r="M98" s="17">
        <v>56</v>
      </c>
      <c r="N98" s="15" t="s">
        <v>807</v>
      </c>
      <c r="O98" s="15" t="s">
        <v>796</v>
      </c>
      <c r="P98" s="15">
        <v>36</v>
      </c>
      <c r="Q98" s="15">
        <v>936</v>
      </c>
      <c r="R98" s="18" t="s">
        <v>824</v>
      </c>
      <c r="S98" s="18" t="s">
        <v>833</v>
      </c>
      <c r="T98" s="19">
        <v>0.22600000000000001</v>
      </c>
      <c r="U98" s="15" t="s">
        <v>177</v>
      </c>
      <c r="V98" s="20" t="s">
        <v>179</v>
      </c>
      <c r="W98" s="20" t="s">
        <v>1140</v>
      </c>
      <c r="X98" s="15" t="s">
        <v>772</v>
      </c>
    </row>
    <row r="99" spans="1:24" x14ac:dyDescent="0.25">
      <c r="A99" s="12" t="s">
        <v>3</v>
      </c>
      <c r="B99" s="13" t="s">
        <v>175</v>
      </c>
      <c r="C99" s="13" t="s">
        <v>772</v>
      </c>
      <c r="D99" s="14" t="str">
        <f>HYPERLINK(Tabulka48243[[#This Row],[Sloupec2]],Tabulka48243[[#This Row],[Sloupec1]])</f>
        <v>FV panel AIKO Neostar 2S A450-MAH-54Mb 450W FB 30mm</v>
      </c>
      <c r="E99" s="15">
        <v>130458</v>
      </c>
      <c r="F99" s="15">
        <v>450</v>
      </c>
      <c r="G99" s="16">
        <v>0.13400000000000001</v>
      </c>
      <c r="H99" s="16">
        <v>0.14000000000000001</v>
      </c>
      <c r="I99" s="16">
        <v>0.15000000000000002</v>
      </c>
      <c r="J99" s="16">
        <v>60.300000000000004</v>
      </c>
      <c r="K99" s="16">
        <v>63.000000000000007</v>
      </c>
      <c r="L99" s="16">
        <v>67.500000000000014</v>
      </c>
      <c r="M99" s="17">
        <v>7</v>
      </c>
      <c r="N99" s="15" t="s">
        <v>793</v>
      </c>
      <c r="O99" s="15" t="s">
        <v>793</v>
      </c>
      <c r="P99" s="15">
        <v>36</v>
      </c>
      <c r="Q99" s="15">
        <v>936</v>
      </c>
      <c r="R99" s="18" t="s">
        <v>794</v>
      </c>
      <c r="S99" s="18" t="s">
        <v>833</v>
      </c>
      <c r="T99" s="19">
        <v>0.22600000000000001</v>
      </c>
      <c r="U99" s="15" t="s">
        <v>177</v>
      </c>
      <c r="V99" s="20" t="s">
        <v>180</v>
      </c>
      <c r="W99" s="20" t="s">
        <v>1141</v>
      </c>
      <c r="X99" s="15" t="s">
        <v>772</v>
      </c>
    </row>
    <row r="100" spans="1:24" x14ac:dyDescent="0.25">
      <c r="A100" s="12" t="s">
        <v>3</v>
      </c>
      <c r="B100" s="13" t="s">
        <v>175</v>
      </c>
      <c r="C100" s="13" t="s">
        <v>772</v>
      </c>
      <c r="D100" s="14" t="str">
        <f>HYPERLINK(Tabulka48243[[#This Row],[Sloupec2]],Tabulka48243[[#This Row],[Sloupec1]])</f>
        <v>FV panel AIKO Neostar 2S A450-MAH-54Mb 450W FB 30mm (962/cnt)</v>
      </c>
      <c r="E100" s="15">
        <v>130463</v>
      </c>
      <c r="F100" s="15">
        <v>450</v>
      </c>
      <c r="G100" s="16">
        <v>0.13400000000000001</v>
      </c>
      <c r="H100" s="16">
        <v>0.14000000000000001</v>
      </c>
      <c r="I100" s="16">
        <v>0.15000000000000002</v>
      </c>
      <c r="J100" s="16">
        <v>60.300000000000004</v>
      </c>
      <c r="K100" s="16">
        <v>63.000000000000007</v>
      </c>
      <c r="L100" s="16">
        <v>67.500000000000014</v>
      </c>
      <c r="M100" s="17">
        <v>7029</v>
      </c>
      <c r="N100" s="15" t="s">
        <v>793</v>
      </c>
      <c r="O100" s="15" t="s">
        <v>793</v>
      </c>
      <c r="P100" s="15">
        <v>37</v>
      </c>
      <c r="Q100" s="15">
        <v>962</v>
      </c>
      <c r="R100" s="18" t="s">
        <v>794</v>
      </c>
      <c r="S100" s="18" t="s">
        <v>833</v>
      </c>
      <c r="T100" s="19">
        <v>0.22600000000000001</v>
      </c>
      <c r="U100" s="15" t="s">
        <v>177</v>
      </c>
      <c r="V100" s="20" t="s">
        <v>181</v>
      </c>
      <c r="W100" s="20" t="s">
        <v>1142</v>
      </c>
      <c r="X100" s="15" t="s">
        <v>772</v>
      </c>
    </row>
    <row r="101" spans="1:24" x14ac:dyDescent="0.25">
      <c r="A101" s="12" t="s">
        <v>3</v>
      </c>
      <c r="B101" s="13" t="s">
        <v>175</v>
      </c>
      <c r="C101" s="13" t="s">
        <v>772</v>
      </c>
      <c r="D101" s="14" t="str">
        <f>HYPERLINK(Tabulka48243[[#This Row],[Sloupec2]],Tabulka48243[[#This Row],[Sloupec1]])</f>
        <v>FV panel AIKO A450-MAH-54Mw 450W BF</v>
      </c>
      <c r="E101" s="15">
        <v>130459</v>
      </c>
      <c r="F101" s="15">
        <v>450</v>
      </c>
      <c r="G101" s="16">
        <v>0.106</v>
      </c>
      <c r="H101" s="16">
        <v>0.111</v>
      </c>
      <c r="I101" s="16">
        <v>0.121</v>
      </c>
      <c r="J101" s="16">
        <v>47.699999999999996</v>
      </c>
      <c r="K101" s="16">
        <v>49.95</v>
      </c>
      <c r="L101" s="16">
        <v>54.449999999999996</v>
      </c>
      <c r="M101" s="17">
        <v>6311</v>
      </c>
      <c r="N101" s="15" t="s">
        <v>793</v>
      </c>
      <c r="O101" s="15" t="s">
        <v>796</v>
      </c>
      <c r="P101" s="15">
        <v>36</v>
      </c>
      <c r="Q101" s="15">
        <v>936</v>
      </c>
      <c r="R101" s="18" t="s">
        <v>824</v>
      </c>
      <c r="S101" s="18" t="s">
        <v>832</v>
      </c>
      <c r="T101" s="19">
        <v>0.22600000000000001</v>
      </c>
      <c r="U101" s="15" t="s">
        <v>182</v>
      </c>
      <c r="V101" s="20" t="s">
        <v>183</v>
      </c>
      <c r="W101" s="20" t="s">
        <v>1143</v>
      </c>
      <c r="X101" s="15" t="s">
        <v>772</v>
      </c>
    </row>
    <row r="102" spans="1:24" x14ac:dyDescent="0.25">
      <c r="A102" s="12" t="s">
        <v>3</v>
      </c>
      <c r="B102" s="13" t="s">
        <v>175</v>
      </c>
      <c r="C102" s="13" t="s">
        <v>772</v>
      </c>
      <c r="D102" s="14" t="str">
        <f>HYPERLINK(Tabulka48243[[#This Row],[Sloupec2]],Tabulka48243[[#This Row],[Sloupec1]])</f>
        <v>FV panel AIKO A460-MAH-54Mw 460W BF 30mm</v>
      </c>
      <c r="E102" s="15">
        <v>130460</v>
      </c>
      <c r="F102" s="15">
        <v>460</v>
      </c>
      <c r="G102" s="16">
        <v>0.11899999999999999</v>
      </c>
      <c r="H102" s="16">
        <v>0.124</v>
      </c>
      <c r="I102" s="16">
        <v>0.13400000000000001</v>
      </c>
      <c r="J102" s="16">
        <v>54.739999999999995</v>
      </c>
      <c r="K102" s="16">
        <v>57.04</v>
      </c>
      <c r="L102" s="16">
        <v>61.64</v>
      </c>
      <c r="M102" s="17">
        <v>7</v>
      </c>
      <c r="N102" s="15" t="s">
        <v>793</v>
      </c>
      <c r="O102" s="15" t="s">
        <v>796</v>
      </c>
      <c r="P102" s="15">
        <v>36</v>
      </c>
      <c r="Q102" s="15">
        <v>936</v>
      </c>
      <c r="R102" s="18" t="s">
        <v>824</v>
      </c>
      <c r="S102" s="18" t="s">
        <v>832</v>
      </c>
      <c r="T102" s="19">
        <v>0.23599999999999999</v>
      </c>
      <c r="U102" s="15" t="s">
        <v>177</v>
      </c>
      <c r="V102" s="20" t="s">
        <v>184</v>
      </c>
      <c r="W102" s="20" t="s">
        <v>1144</v>
      </c>
      <c r="X102" s="15" t="s">
        <v>772</v>
      </c>
    </row>
    <row r="103" spans="1:24" x14ac:dyDescent="0.25">
      <c r="A103" s="12" t="s">
        <v>3</v>
      </c>
      <c r="B103" s="13" t="s">
        <v>175</v>
      </c>
      <c r="C103" s="13" t="s">
        <v>773</v>
      </c>
      <c r="D103" s="14" t="str">
        <f>HYPERLINK(Tabulka48243[[#This Row],[Sloupec2]],Tabulka48243[[#This Row],[Sloupec1]])</f>
        <v>FV panel AIKO A470-MAH-54Mw 470W BF (936 pcs/cnt)</v>
      </c>
      <c r="E103" s="15">
        <v>130472</v>
      </c>
      <c r="F103" s="15">
        <v>470</v>
      </c>
      <c r="G103" s="16">
        <v>0.128</v>
      </c>
      <c r="H103" s="16">
        <v>0.13400000000000001</v>
      </c>
      <c r="I103" s="16">
        <v>0.14400000000000002</v>
      </c>
      <c r="J103" s="16">
        <v>60.160000000000004</v>
      </c>
      <c r="K103" s="16">
        <v>62.980000000000004</v>
      </c>
      <c r="L103" s="16">
        <v>67.680000000000007</v>
      </c>
      <c r="M103" s="17">
        <v>3891</v>
      </c>
      <c r="N103" s="15" t="s">
        <v>793</v>
      </c>
      <c r="O103" s="15" t="s">
        <v>796</v>
      </c>
      <c r="P103" s="15">
        <v>36</v>
      </c>
      <c r="Q103" s="15">
        <v>936</v>
      </c>
      <c r="R103" s="18" t="s">
        <v>824</v>
      </c>
      <c r="S103" s="18" t="s">
        <v>832</v>
      </c>
      <c r="T103" s="19">
        <v>0.23599999999999999</v>
      </c>
      <c r="U103" s="15" t="s">
        <v>177</v>
      </c>
      <c r="V103" s="20" t="s">
        <v>185</v>
      </c>
      <c r="W103" s="20" t="s">
        <v>1145</v>
      </c>
      <c r="X103" s="15" t="s">
        <v>773</v>
      </c>
    </row>
    <row r="104" spans="1:24" x14ac:dyDescent="0.25">
      <c r="A104" s="12" t="s">
        <v>3</v>
      </c>
      <c r="B104" s="13" t="s">
        <v>175</v>
      </c>
      <c r="C104" s="13" t="s">
        <v>772</v>
      </c>
      <c r="D104" s="14" t="str">
        <f>HYPERLINK(Tabulka48243[[#This Row],[Sloupec2]],Tabulka48243[[#This Row],[Sloupec1]])</f>
        <v>FV panel AIKO A460-MAH-54Mw 475W BF 30mm</v>
      </c>
      <c r="E104" s="15">
        <v>130471</v>
      </c>
      <c r="F104" s="15">
        <v>475</v>
      </c>
      <c r="G104" s="16">
        <v>0.125</v>
      </c>
      <c r="H104" s="16">
        <v>0.13200000000000001</v>
      </c>
      <c r="I104" s="16">
        <v>0.14200000000000002</v>
      </c>
      <c r="J104" s="16">
        <v>59.375</v>
      </c>
      <c r="K104" s="16">
        <v>62.7</v>
      </c>
      <c r="L104" s="16">
        <v>67.45</v>
      </c>
      <c r="M104" s="17">
        <v>8960</v>
      </c>
      <c r="N104" s="15" t="s">
        <v>793</v>
      </c>
      <c r="O104" s="15" t="s">
        <v>796</v>
      </c>
      <c r="P104" s="15">
        <v>37</v>
      </c>
      <c r="Q104" s="15">
        <v>962</v>
      </c>
      <c r="R104" s="18" t="s">
        <v>824</v>
      </c>
      <c r="S104" s="18" t="s">
        <v>832</v>
      </c>
      <c r="T104" s="19">
        <v>0.23799999999999999</v>
      </c>
      <c r="U104" s="15" t="s">
        <v>177</v>
      </c>
      <c r="V104" s="20" t="s">
        <v>186</v>
      </c>
      <c r="W104" s="20" t="s">
        <v>1146</v>
      </c>
      <c r="X104" s="15" t="s">
        <v>772</v>
      </c>
    </row>
    <row r="105" spans="1:24" x14ac:dyDescent="0.25">
      <c r="A105" s="12" t="s">
        <v>3</v>
      </c>
      <c r="B105" s="13" t="s">
        <v>175</v>
      </c>
      <c r="C105" s="13" t="s">
        <v>772</v>
      </c>
      <c r="D105" s="14" t="str">
        <f>HYPERLINK(Tabulka48243[[#This Row],[Sloupec2]],Tabulka48243[[#This Row],[Sloupec1]])</f>
        <v>FV panel AIKO Neostar 2S A-MAH60Mb-500Wp FB</v>
      </c>
      <c r="E105" s="15">
        <v>130501</v>
      </c>
      <c r="F105" s="15">
        <v>500</v>
      </c>
      <c r="G105" s="16">
        <v>0.122</v>
      </c>
      <c r="H105" s="16">
        <v>0.128</v>
      </c>
      <c r="I105" s="16">
        <v>0.13800000000000001</v>
      </c>
      <c r="J105" s="16">
        <v>61</v>
      </c>
      <c r="K105" s="16">
        <v>64</v>
      </c>
      <c r="L105" s="16">
        <v>69</v>
      </c>
      <c r="M105" s="17">
        <v>6094</v>
      </c>
      <c r="N105" s="15" t="s">
        <v>793</v>
      </c>
      <c r="O105" s="15" t="s">
        <v>793</v>
      </c>
      <c r="P105" s="15">
        <v>37</v>
      </c>
      <c r="Q105" s="15">
        <v>888</v>
      </c>
      <c r="R105" s="18" t="s">
        <v>794</v>
      </c>
      <c r="S105" s="18" t="s">
        <v>832</v>
      </c>
      <c r="T105" s="19">
        <v>0.22600000000000001</v>
      </c>
      <c r="U105" s="15" t="s">
        <v>187</v>
      </c>
      <c r="V105" s="20" t="s">
        <v>188</v>
      </c>
      <c r="W105" s="20" t="s">
        <v>1147</v>
      </c>
      <c r="X105" s="15" t="s">
        <v>772</v>
      </c>
    </row>
    <row r="106" spans="1:24" x14ac:dyDescent="0.25">
      <c r="A106" s="12" t="s">
        <v>3</v>
      </c>
      <c r="B106" s="13" t="s">
        <v>175</v>
      </c>
      <c r="C106" s="13" t="s">
        <v>772</v>
      </c>
      <c r="D106" s="14" t="str">
        <f>HYPERLINK(Tabulka48243[[#This Row],[Sloupec2]],Tabulka48243[[#This Row],[Sloupec1]])</f>
        <v>FV panel AIKO Neostar 2S A-MAH60Mb-510Wp FB</v>
      </c>
      <c r="E106" s="15">
        <v>130510</v>
      </c>
      <c r="F106" s="15">
        <v>510</v>
      </c>
      <c r="G106" s="16">
        <v>0.124</v>
      </c>
      <c r="H106" s="16">
        <v>0.13</v>
      </c>
      <c r="I106" s="16">
        <v>0.14000000000000001</v>
      </c>
      <c r="J106" s="16">
        <v>63.24</v>
      </c>
      <c r="K106" s="16">
        <v>66.3</v>
      </c>
      <c r="L106" s="16">
        <v>71.400000000000006</v>
      </c>
      <c r="M106" s="17">
        <v>6433</v>
      </c>
      <c r="N106" s="15" t="s">
        <v>793</v>
      </c>
      <c r="O106" s="15" t="s">
        <v>793</v>
      </c>
      <c r="P106" s="15">
        <v>37</v>
      </c>
      <c r="Q106" s="15">
        <v>888</v>
      </c>
      <c r="R106" s="18" t="s">
        <v>794</v>
      </c>
      <c r="S106" s="18" t="s">
        <v>832</v>
      </c>
      <c r="T106" s="19">
        <v>0.22600000000000001</v>
      </c>
      <c r="U106" s="15" t="s">
        <v>187</v>
      </c>
      <c r="V106" s="20" t="s">
        <v>189</v>
      </c>
      <c r="W106" s="20" t="s">
        <v>1147</v>
      </c>
      <c r="X106" s="15" t="s">
        <v>772</v>
      </c>
    </row>
    <row r="107" spans="1:24" x14ac:dyDescent="0.25">
      <c r="A107" s="12" t="s">
        <v>3</v>
      </c>
      <c r="B107" s="13" t="s">
        <v>175</v>
      </c>
      <c r="C107" s="13" t="s">
        <v>772</v>
      </c>
      <c r="D107" s="14" t="str">
        <f>HYPERLINK(Tabulka48243[[#This Row],[Sloupec2]],Tabulka48243[[#This Row],[Sloupec1]])</f>
        <v>FV PANEL AIKO COMET 1N A600-MAH72Mw 600WP SLV</v>
      </c>
      <c r="E107" s="15">
        <v>130600</v>
      </c>
      <c r="F107" s="15">
        <v>600</v>
      </c>
      <c r="G107" s="16">
        <v>0.11600000000000001</v>
      </c>
      <c r="H107" s="16">
        <v>0.122</v>
      </c>
      <c r="I107" s="16">
        <v>0.13200000000000001</v>
      </c>
      <c r="J107" s="16">
        <v>69.600000000000009</v>
      </c>
      <c r="K107" s="16">
        <v>73.2</v>
      </c>
      <c r="L107" s="16">
        <v>79.2</v>
      </c>
      <c r="M107" s="17">
        <v>176</v>
      </c>
      <c r="N107" s="15" t="s">
        <v>807</v>
      </c>
      <c r="O107" s="15" t="s">
        <v>796</v>
      </c>
      <c r="P107" s="15">
        <v>36</v>
      </c>
      <c r="Q107" s="15">
        <v>720</v>
      </c>
      <c r="R107" s="18" t="s">
        <v>824</v>
      </c>
      <c r="S107" s="18" t="s">
        <v>832</v>
      </c>
      <c r="T107" s="19">
        <v>0.23200000000000001</v>
      </c>
      <c r="U107" s="15" t="s">
        <v>125</v>
      </c>
      <c r="V107" s="20" t="s">
        <v>190</v>
      </c>
      <c r="W107" s="20" t="s">
        <v>1148</v>
      </c>
      <c r="X107" s="15" t="s">
        <v>772</v>
      </c>
    </row>
    <row r="108" spans="1:24" x14ac:dyDescent="0.25">
      <c r="A108" s="12" t="s">
        <v>3</v>
      </c>
      <c r="B108" s="13" t="s">
        <v>175</v>
      </c>
      <c r="C108" s="13" t="s">
        <v>772</v>
      </c>
      <c r="D108" s="14" t="str">
        <f>HYPERLINK(Tabulka48243[[#This Row],[Sloupec2]],Tabulka48243[[#This Row],[Sloupec1]])</f>
        <v>FV panel AIKO A610-MAH-72Mw 610Wp SLV</v>
      </c>
      <c r="E108" s="15">
        <v>130610</v>
      </c>
      <c r="F108" s="15">
        <v>610</v>
      </c>
      <c r="G108" s="16">
        <v>0.122</v>
      </c>
      <c r="H108" s="16">
        <v>0.128</v>
      </c>
      <c r="I108" s="16">
        <v>0.13800000000000001</v>
      </c>
      <c r="J108" s="16">
        <v>74.42</v>
      </c>
      <c r="K108" s="16">
        <v>78.08</v>
      </c>
      <c r="L108" s="16">
        <v>84.18</v>
      </c>
      <c r="M108" s="17">
        <v>0</v>
      </c>
      <c r="N108" s="15" t="s">
        <v>807</v>
      </c>
      <c r="O108" s="15" t="s">
        <v>796</v>
      </c>
      <c r="P108" s="15">
        <v>31</v>
      </c>
      <c r="Q108" s="15">
        <v>660</v>
      </c>
      <c r="R108" s="18" t="s">
        <v>824</v>
      </c>
      <c r="S108" s="18" t="s">
        <v>834</v>
      </c>
      <c r="T108" s="19">
        <v>0.23599999999999999</v>
      </c>
      <c r="U108" s="15" t="s">
        <v>125</v>
      </c>
      <c r="V108" s="20" t="s">
        <v>191</v>
      </c>
      <c r="W108" s="20" t="s">
        <v>1149</v>
      </c>
      <c r="X108" s="15" t="s">
        <v>772</v>
      </c>
    </row>
    <row r="109" spans="1:24" x14ac:dyDescent="0.25">
      <c r="A109" s="12" t="s">
        <v>3</v>
      </c>
      <c r="B109" s="13" t="s">
        <v>175</v>
      </c>
      <c r="C109" s="13" t="s">
        <v>772</v>
      </c>
      <c r="D109" s="14" t="str">
        <f>HYPERLINK(Tabulka48243[[#This Row],[Sloupec2]],Tabulka48243[[#This Row],[Sloupec1]])</f>
        <v>FV panel AIKO A610-MAH-72Mw 610Wp SLV 660pcs/ctn</v>
      </c>
      <c r="E109" s="15">
        <v>130613</v>
      </c>
      <c r="F109" s="15">
        <v>610</v>
      </c>
      <c r="G109" s="16">
        <v>0.113</v>
      </c>
      <c r="H109" s="16">
        <v>0.11899999999999999</v>
      </c>
      <c r="I109" s="16">
        <v>0.129</v>
      </c>
      <c r="J109" s="16">
        <v>68.930000000000007</v>
      </c>
      <c r="K109" s="16">
        <v>72.59</v>
      </c>
      <c r="L109" s="16">
        <v>78.69</v>
      </c>
      <c r="M109" s="17">
        <v>1071</v>
      </c>
      <c r="N109" s="15" t="s">
        <v>807</v>
      </c>
      <c r="O109" s="15" t="s">
        <v>796</v>
      </c>
      <c r="P109" s="15">
        <v>31</v>
      </c>
      <c r="Q109" s="15">
        <v>660</v>
      </c>
      <c r="R109" s="18" t="s">
        <v>824</v>
      </c>
      <c r="S109" s="18" t="s">
        <v>834</v>
      </c>
      <c r="T109" s="19">
        <v>0.23599999999999999</v>
      </c>
      <c r="U109" s="15" t="s">
        <v>125</v>
      </c>
      <c r="V109" s="20" t="s">
        <v>192</v>
      </c>
      <c r="W109" s="20" t="s">
        <v>1150</v>
      </c>
      <c r="X109" s="15" t="s">
        <v>772</v>
      </c>
    </row>
    <row r="110" spans="1:24" x14ac:dyDescent="0.25">
      <c r="A110" s="12" t="s">
        <v>3</v>
      </c>
      <c r="B110" s="13" t="s">
        <v>175</v>
      </c>
      <c r="C110" s="13" t="s">
        <v>774</v>
      </c>
      <c r="D110" s="14" t="str">
        <f>HYPERLINK(Tabulka48243[[#This Row],[Sloupec2]],Tabulka48243[[#This Row],[Sloupec1]])</f>
        <v>AIKO Stellar 1N+ AIKO-G-MCH72Dw 640W SLV</v>
      </c>
      <c r="E110" s="15">
        <v>130640</v>
      </c>
      <c r="F110" s="15">
        <v>640</v>
      </c>
      <c r="G110" s="16">
        <v>0.121</v>
      </c>
      <c r="H110" s="16">
        <v>0.126</v>
      </c>
      <c r="I110" s="16">
        <v>0.13600000000000001</v>
      </c>
      <c r="J110" s="16">
        <v>77.44</v>
      </c>
      <c r="K110" s="16">
        <v>80.64</v>
      </c>
      <c r="L110" s="16">
        <v>87.04</v>
      </c>
      <c r="M110" s="17">
        <v>835</v>
      </c>
      <c r="N110" s="15" t="s">
        <v>807</v>
      </c>
      <c r="O110" s="15" t="s">
        <v>796</v>
      </c>
      <c r="P110" s="15">
        <v>36</v>
      </c>
      <c r="Q110" s="15">
        <v>684</v>
      </c>
      <c r="R110" s="18" t="s">
        <v>794</v>
      </c>
      <c r="S110" s="18" t="s">
        <v>832</v>
      </c>
      <c r="T110" s="19">
        <v>0.23699999999999999</v>
      </c>
      <c r="U110" s="15" t="s">
        <v>170</v>
      </c>
      <c r="V110" s="20" t="s">
        <v>193</v>
      </c>
      <c r="W110" s="20" t="s">
        <v>1151</v>
      </c>
      <c r="X110" s="15" t="s">
        <v>774</v>
      </c>
    </row>
    <row r="111" spans="1:24" x14ac:dyDescent="0.25">
      <c r="A111" s="12" t="s">
        <v>3</v>
      </c>
      <c r="B111" s="13" t="s">
        <v>175</v>
      </c>
      <c r="C111" s="13" t="s">
        <v>774</v>
      </c>
      <c r="D111" s="14" t="str">
        <f>HYPERLINK(Tabulka48243[[#This Row],[Sloupec2]],Tabulka48243[[#This Row],[Sloupec1]])</f>
        <v>FV panel AIKO Neostar 2P+A465-MAH54Dw</v>
      </c>
      <c r="E111" s="15">
        <v>130466</v>
      </c>
      <c r="F111" s="15">
        <v>465</v>
      </c>
      <c r="G111" s="16">
        <v>0.109</v>
      </c>
      <c r="H111" s="16">
        <v>0.114</v>
      </c>
      <c r="I111" s="16">
        <v>0.124</v>
      </c>
      <c r="J111" s="16">
        <v>50.685000000000002</v>
      </c>
      <c r="K111" s="16">
        <v>53.010000000000005</v>
      </c>
      <c r="L111" s="16">
        <v>57.66</v>
      </c>
      <c r="M111" s="17">
        <v>8428</v>
      </c>
      <c r="N111" s="15" t="s">
        <v>793</v>
      </c>
      <c r="O111" s="15" t="s">
        <v>796</v>
      </c>
      <c r="P111" s="15">
        <v>37</v>
      </c>
      <c r="Q111" s="15">
        <v>962</v>
      </c>
      <c r="R111" s="18" t="s">
        <v>794</v>
      </c>
      <c r="S111" s="18" t="s">
        <v>832</v>
      </c>
      <c r="T111" s="19">
        <v>0.23599999999999999</v>
      </c>
      <c r="U111" s="15" t="s">
        <v>177</v>
      </c>
      <c r="V111" s="20" t="s">
        <v>194</v>
      </c>
      <c r="W111" s="20" t="s">
        <v>1152</v>
      </c>
      <c r="X111" s="15" t="s">
        <v>774</v>
      </c>
    </row>
    <row r="112" spans="1:24" x14ac:dyDescent="0.25">
      <c r="A112" s="12" t="s">
        <v>3</v>
      </c>
      <c r="B112" s="13" t="s">
        <v>175</v>
      </c>
      <c r="C112" s="13" t="s">
        <v>774</v>
      </c>
      <c r="D112" s="14" t="str">
        <f>HYPERLINK(Tabulka48243[[#This Row],[Sloupec2]],Tabulka48243[[#This Row],[Sloupec1]])</f>
        <v>FV panel AIKO Neostar 2P+A470-MAH54Dw</v>
      </c>
      <c r="E112" s="15">
        <v>130470</v>
      </c>
      <c r="F112" s="15">
        <v>470</v>
      </c>
      <c r="G112" s="16">
        <v>0.11700000000000001</v>
      </c>
      <c r="H112" s="16">
        <v>0.123</v>
      </c>
      <c r="I112" s="16">
        <v>0.13300000000000001</v>
      </c>
      <c r="J112" s="16">
        <v>54.99</v>
      </c>
      <c r="K112" s="16">
        <v>57.81</v>
      </c>
      <c r="L112" s="16">
        <v>62.510000000000005</v>
      </c>
      <c r="M112" s="17">
        <v>2911</v>
      </c>
      <c r="N112" s="15" t="s">
        <v>793</v>
      </c>
      <c r="O112" s="15" t="s">
        <v>796</v>
      </c>
      <c r="P112" s="15">
        <v>37</v>
      </c>
      <c r="Q112" s="15">
        <v>962</v>
      </c>
      <c r="R112" s="18" t="s">
        <v>794</v>
      </c>
      <c r="S112" s="18" t="s">
        <v>832</v>
      </c>
      <c r="T112" s="19">
        <v>0.23599999999999999</v>
      </c>
      <c r="U112" s="15" t="s">
        <v>177</v>
      </c>
      <c r="V112" s="20" t="s">
        <v>195</v>
      </c>
      <c r="W112" s="20" t="s">
        <v>1153</v>
      </c>
      <c r="X112" s="15" t="s">
        <v>775</v>
      </c>
    </row>
    <row r="113" spans="1:24" x14ac:dyDescent="0.25">
      <c r="A113" s="12" t="s">
        <v>3</v>
      </c>
      <c r="B113" s="13" t="s">
        <v>175</v>
      </c>
      <c r="C113" s="13" t="s">
        <v>772</v>
      </c>
      <c r="D113" s="14" t="str">
        <f>HYPERLINK(Tabulka48243[[#This Row],[Sloupec2]],Tabulka48243[[#This Row],[Sloupec1]])</f>
        <v>FV panel AIKO Nebular A440-MAH54Tm 440Wp</v>
      </c>
      <c r="E113" s="15">
        <v>130500</v>
      </c>
      <c r="F113" s="15">
        <v>440</v>
      </c>
      <c r="G113" s="16">
        <v>0.246</v>
      </c>
      <c r="H113" s="16">
        <v>0.25700000000000001</v>
      </c>
      <c r="I113" s="16">
        <v>0.26700000000000002</v>
      </c>
      <c r="J113" s="16">
        <v>108.24</v>
      </c>
      <c r="K113" s="16">
        <v>113.08</v>
      </c>
      <c r="L113" s="16">
        <v>117.48</v>
      </c>
      <c r="M113" s="17">
        <v>735</v>
      </c>
      <c r="N113" s="15" t="s">
        <v>793</v>
      </c>
      <c r="O113" s="15" t="s">
        <v>796</v>
      </c>
      <c r="P113" s="15">
        <v>36</v>
      </c>
      <c r="Q113" s="15">
        <v>936</v>
      </c>
      <c r="R113" s="18" t="s">
        <v>812</v>
      </c>
      <c r="S113" s="18" t="s">
        <v>835</v>
      </c>
      <c r="T113" s="19">
        <v>0.22</v>
      </c>
      <c r="U113" s="15" t="s">
        <v>118</v>
      </c>
      <c r="V113" s="20" t="s">
        <v>196</v>
      </c>
      <c r="W113" s="20" t="s">
        <v>1154</v>
      </c>
      <c r="X113" s="15" t="s">
        <v>775</v>
      </c>
    </row>
    <row r="114" spans="1:24" x14ac:dyDescent="0.25">
      <c r="A114" s="12" t="s">
        <v>3</v>
      </c>
      <c r="B114" s="13" t="s">
        <v>175</v>
      </c>
      <c r="C114" s="13" t="s">
        <v>772</v>
      </c>
      <c r="D114" s="14" t="str">
        <f>HYPERLINK(Tabulka48243[[#This Row],[Sloupec2]],Tabulka48243[[#This Row],[Sloupec1]])</f>
        <v>FV panel AIKO Neostar 2S A460-A-MAH54Mb</v>
      </c>
      <c r="E114" s="15">
        <v>130462</v>
      </c>
      <c r="F114" s="15">
        <v>460</v>
      </c>
      <c r="G114" s="16">
        <v>0.13300000000000001</v>
      </c>
      <c r="H114" s="16">
        <v>0.14000000000000001</v>
      </c>
      <c r="I114" s="16">
        <v>0.15000000000000002</v>
      </c>
      <c r="J114" s="16">
        <v>61.180000000000007</v>
      </c>
      <c r="K114" s="16">
        <v>64.400000000000006</v>
      </c>
      <c r="L114" s="16">
        <v>69.000000000000014</v>
      </c>
      <c r="M114" s="17">
        <v>334</v>
      </c>
      <c r="N114" s="15" t="s">
        <v>793</v>
      </c>
      <c r="O114" s="15" t="s">
        <v>793</v>
      </c>
      <c r="P114" s="15">
        <v>36</v>
      </c>
      <c r="Q114" s="15">
        <v>936</v>
      </c>
      <c r="R114" s="18" t="s">
        <v>794</v>
      </c>
      <c r="S114" s="18" t="s">
        <v>832</v>
      </c>
      <c r="T114" s="19">
        <v>0.23100000000000001</v>
      </c>
      <c r="U114" s="15" t="s">
        <v>177</v>
      </c>
      <c r="V114" s="20" t="s">
        <v>197</v>
      </c>
      <c r="W114" s="20" t="s">
        <v>1155</v>
      </c>
      <c r="X114" s="15" t="s">
        <v>775</v>
      </c>
    </row>
    <row r="115" spans="1:24" x14ac:dyDescent="0.25">
      <c r="A115" s="12" t="s">
        <v>3</v>
      </c>
      <c r="B115" s="13" t="s">
        <v>175</v>
      </c>
      <c r="C115" s="13" t="s">
        <v>772</v>
      </c>
      <c r="D115" s="14" t="str">
        <f>HYPERLINK(Tabulka48243[[#This Row],[Sloupec2]],Tabulka48243[[#This Row],[Sloupec1]])</f>
        <v>FV panel AIKO Neostar 2S A460-A-MAH54Mb (962/cnt)</v>
      </c>
      <c r="E115" s="15">
        <v>130465</v>
      </c>
      <c r="F115" s="15">
        <v>460</v>
      </c>
      <c r="G115" s="16">
        <v>0.13300000000000001</v>
      </c>
      <c r="H115" s="16">
        <v>0.14000000000000001</v>
      </c>
      <c r="I115" s="16">
        <v>0.15000000000000002</v>
      </c>
      <c r="J115" s="16">
        <v>61.180000000000007</v>
      </c>
      <c r="K115" s="16">
        <v>64.400000000000006</v>
      </c>
      <c r="L115" s="16">
        <v>69.000000000000014</v>
      </c>
      <c r="M115" s="17">
        <v>6100</v>
      </c>
      <c r="N115" s="15" t="s">
        <v>793</v>
      </c>
      <c r="O115" s="15" t="s">
        <v>793</v>
      </c>
      <c r="P115" s="15">
        <v>37</v>
      </c>
      <c r="Q115" s="15">
        <v>962</v>
      </c>
      <c r="R115" s="18" t="s">
        <v>794</v>
      </c>
      <c r="S115" s="18" t="s">
        <v>832</v>
      </c>
      <c r="T115" s="19">
        <v>0.23100000000000001</v>
      </c>
      <c r="U115" s="15" t="s">
        <v>177</v>
      </c>
      <c r="V115" s="20" t="s">
        <v>198</v>
      </c>
      <c r="W115" s="20" t="s">
        <v>1155</v>
      </c>
      <c r="X115" s="15" t="s">
        <v>772</v>
      </c>
    </row>
    <row r="116" spans="1:24" x14ac:dyDescent="0.25">
      <c r="A116" s="12" t="s">
        <v>3</v>
      </c>
      <c r="B116" s="13" t="s">
        <v>175</v>
      </c>
      <c r="C116" s="13" t="s">
        <v>775</v>
      </c>
      <c r="D116" s="14" t="str">
        <f>HYPERLINK(Tabulka48243[[#This Row],[Sloupec2]],Tabulka48243[[#This Row],[Sloupec1]])</f>
        <v>FV panel AIKO Stellar 1N+ AIKO-G-MCH72Dw 640W SLV</v>
      </c>
      <c r="E116" s="15">
        <v>130461</v>
      </c>
      <c r="F116" s="15">
        <v>640</v>
      </c>
      <c r="G116" s="16">
        <v>0.11899999999999999</v>
      </c>
      <c r="H116" s="16">
        <v>0.125</v>
      </c>
      <c r="I116" s="16">
        <v>0.13500000000000001</v>
      </c>
      <c r="J116" s="16">
        <v>76.16</v>
      </c>
      <c r="K116" s="16">
        <v>80</v>
      </c>
      <c r="L116" s="16">
        <v>86.4</v>
      </c>
      <c r="M116" s="17">
        <v>0</v>
      </c>
      <c r="N116" s="15" t="s">
        <v>807</v>
      </c>
      <c r="O116" s="15" t="s">
        <v>796</v>
      </c>
      <c r="P116" s="15">
        <v>36</v>
      </c>
      <c r="Q116" s="15">
        <v>720</v>
      </c>
      <c r="R116" s="18" t="s">
        <v>824</v>
      </c>
      <c r="S116" s="18" t="s">
        <v>832</v>
      </c>
      <c r="T116" s="19">
        <v>0.23699999999999999</v>
      </c>
      <c r="U116" s="15" t="s">
        <v>170</v>
      </c>
      <c r="V116" s="20" t="s">
        <v>199</v>
      </c>
      <c r="W116" s="20" t="s">
        <v>1156</v>
      </c>
      <c r="X116" s="15" t="s">
        <v>775</v>
      </c>
    </row>
    <row r="117" spans="1:24" x14ac:dyDescent="0.25">
      <c r="A117" s="12" t="s">
        <v>3</v>
      </c>
      <c r="B117" s="13" t="s">
        <v>175</v>
      </c>
      <c r="C117" s="13" t="s">
        <v>775</v>
      </c>
      <c r="D117" s="14" t="str">
        <f>HYPERLINK(Tabulka48243[[#This Row],[Sloupec2]],Tabulka48243[[#This Row],[Sloupec1]])</f>
        <v>FV panel AIKO Stellar 1N+ AIKO-G-MCH72Dw 650W SLV</v>
      </c>
      <c r="E117" s="15">
        <v>130651</v>
      </c>
      <c r="F117" s="15">
        <v>650</v>
      </c>
      <c r="G117" s="16">
        <v>0.11899999999999999</v>
      </c>
      <c r="H117" s="16">
        <v>0.124</v>
      </c>
      <c r="I117" s="16">
        <v>0.13400000000000001</v>
      </c>
      <c r="J117" s="16">
        <v>77.349999999999994</v>
      </c>
      <c r="K117" s="16">
        <v>80.599999999999994</v>
      </c>
      <c r="L117" s="16">
        <v>87.100000000000009</v>
      </c>
      <c r="M117" s="17">
        <v>-16362</v>
      </c>
      <c r="N117" s="15" t="s">
        <v>807</v>
      </c>
      <c r="O117" s="15" t="s">
        <v>830</v>
      </c>
      <c r="P117" s="15">
        <v>36</v>
      </c>
      <c r="Q117" s="15">
        <v>684</v>
      </c>
      <c r="R117" s="18" t="s">
        <v>824</v>
      </c>
      <c r="S117" s="18" t="s">
        <v>832</v>
      </c>
      <c r="T117" s="19">
        <v>0.24099999999999999</v>
      </c>
      <c r="U117" s="15" t="s">
        <v>170</v>
      </c>
      <c r="V117" s="20" t="s">
        <v>200</v>
      </c>
      <c r="W117" s="20" t="s">
        <v>1157</v>
      </c>
      <c r="X117" s="15" t="s">
        <v>775</v>
      </c>
    </row>
    <row r="118" spans="1:24" x14ac:dyDescent="0.25">
      <c r="A118" s="12" t="s">
        <v>3</v>
      </c>
      <c r="B118" s="13" t="s">
        <v>175</v>
      </c>
      <c r="C118" s="13" t="s">
        <v>775</v>
      </c>
      <c r="D118" s="14" t="str">
        <f>HYPERLINK(Tabulka48243[[#This Row],[Sloupec2]],Tabulka48243[[#This Row],[Sloupec1]])</f>
        <v>FV panel AIKO Stellar 1N+ G650-MCH72Dw 650Wp SLV 720pcs/ctn (short cable)</v>
      </c>
      <c r="E118" s="15">
        <v>130652</v>
      </c>
      <c r="F118" s="15">
        <v>650</v>
      </c>
      <c r="G118" s="16">
        <v>0.11799999999999999</v>
      </c>
      <c r="H118" s="16">
        <v>0.124</v>
      </c>
      <c r="I118" s="16">
        <v>0.13400000000000001</v>
      </c>
      <c r="J118" s="16">
        <v>76.7</v>
      </c>
      <c r="K118" s="16">
        <v>80.599999999999994</v>
      </c>
      <c r="L118" s="16">
        <v>87.100000000000009</v>
      </c>
      <c r="M118" s="17">
        <v>1555</v>
      </c>
      <c r="N118" s="15" t="s">
        <v>807</v>
      </c>
      <c r="O118" s="15" t="s">
        <v>830</v>
      </c>
      <c r="P118" s="15">
        <v>36</v>
      </c>
      <c r="Q118" s="15">
        <v>720</v>
      </c>
      <c r="R118" s="18" t="s">
        <v>824</v>
      </c>
      <c r="S118" s="18" t="s">
        <v>832</v>
      </c>
      <c r="T118" s="19">
        <v>0.24099999999999999</v>
      </c>
      <c r="U118" s="15" t="s">
        <v>170</v>
      </c>
      <c r="V118" s="20" t="s">
        <v>201</v>
      </c>
      <c r="W118" s="20" t="s">
        <v>1157</v>
      </c>
      <c r="X118" s="15" t="s">
        <v>775</v>
      </c>
    </row>
    <row r="119" spans="1:24" x14ac:dyDescent="0.25">
      <c r="A119" s="12" t="s">
        <v>3</v>
      </c>
      <c r="B119" s="13" t="s">
        <v>175</v>
      </c>
      <c r="C119" s="13" t="s">
        <v>774</v>
      </c>
      <c r="D119" s="14" t="str">
        <f>HYPERLINK(Tabulka48243[[#This Row],[Sloupec2]],Tabulka48243[[#This Row],[Sloupec1]])</f>
        <v>FV panel AIKO Stellar 1N+ G-MCH72Dw 645Wp SLV</v>
      </c>
      <c r="E119" s="15">
        <v>130641</v>
      </c>
      <c r="F119" s="15">
        <v>645</v>
      </c>
      <c r="G119" s="16">
        <v>0.121</v>
      </c>
      <c r="H119" s="16">
        <v>0.127</v>
      </c>
      <c r="I119" s="16">
        <v>0.13700000000000001</v>
      </c>
      <c r="J119" s="16">
        <v>78.045000000000002</v>
      </c>
      <c r="K119" s="16">
        <v>81.915000000000006</v>
      </c>
      <c r="L119" s="16">
        <v>88.365000000000009</v>
      </c>
      <c r="M119" s="17">
        <v>1176</v>
      </c>
      <c r="N119" s="15" t="s">
        <v>807</v>
      </c>
      <c r="O119" s="15" t="s">
        <v>796</v>
      </c>
      <c r="P119" s="15">
        <v>36</v>
      </c>
      <c r="Q119" s="15">
        <v>720</v>
      </c>
      <c r="R119" s="18" t="s">
        <v>794</v>
      </c>
      <c r="S119" s="18" t="s">
        <v>832</v>
      </c>
      <c r="T119" s="19">
        <v>0.23699999999999999</v>
      </c>
      <c r="U119" s="15" t="s">
        <v>170</v>
      </c>
      <c r="V119" s="20" t="s">
        <v>202</v>
      </c>
      <c r="W119" s="20" t="s">
        <v>1158</v>
      </c>
      <c r="X119" s="15" t="s">
        <v>774</v>
      </c>
    </row>
    <row r="120" spans="1:24" x14ac:dyDescent="0.25">
      <c r="A120" s="12" t="s">
        <v>3</v>
      </c>
      <c r="B120" s="13" t="s">
        <v>175</v>
      </c>
      <c r="C120" s="13" t="s">
        <v>774</v>
      </c>
      <c r="D120" s="14" t="str">
        <f>HYPERLINK(Tabulka48243[[#This Row],[Sloupec2]],Tabulka48243[[#This Row],[Sloupec1]])</f>
        <v>FV Panel AIKO Neostar 3S A-MCE54Db 480Wp FB</v>
      </c>
      <c r="E120" s="15">
        <v>130480</v>
      </c>
      <c r="F120" s="15">
        <v>480</v>
      </c>
      <c r="G120" s="16">
        <v>0.188</v>
      </c>
      <c r="H120" s="16">
        <v>0.19700000000000001</v>
      </c>
      <c r="I120" s="16">
        <v>0.20700000000000002</v>
      </c>
      <c r="J120" s="16">
        <v>90.24</v>
      </c>
      <c r="K120" s="16">
        <v>94.56</v>
      </c>
      <c r="L120" s="16">
        <v>99.360000000000014</v>
      </c>
      <c r="M120" s="17">
        <v>0</v>
      </c>
      <c r="N120" s="15" t="s">
        <v>793</v>
      </c>
      <c r="O120" s="15" t="s">
        <v>793</v>
      </c>
      <c r="P120" s="15">
        <v>37</v>
      </c>
      <c r="Q120" s="15">
        <v>962</v>
      </c>
      <c r="R120" s="18">
        <v>25</v>
      </c>
      <c r="S120" s="18" t="s">
        <v>832</v>
      </c>
      <c r="T120" s="19">
        <v>0.245</v>
      </c>
      <c r="U120" s="15" t="s">
        <v>118</v>
      </c>
      <c r="V120" s="20" t="s">
        <v>203</v>
      </c>
      <c r="W120" s="20" t="s">
        <v>1159</v>
      </c>
      <c r="X120" s="15" t="s">
        <v>774</v>
      </c>
    </row>
    <row r="121" spans="1:24" x14ac:dyDescent="0.25">
      <c r="A121" s="12" t="s">
        <v>3</v>
      </c>
      <c r="B121" s="13" t="s">
        <v>175</v>
      </c>
      <c r="C121" s="13" t="s">
        <v>774</v>
      </c>
      <c r="D121" s="14" t="str">
        <f>HYPERLINK(Tabulka48243[[#This Row],[Sloupec2]],Tabulka48243[[#This Row],[Sloupec1]])</f>
        <v>FV Panel AIKO Neostar 3S A-MCE54Db 485Wp FB</v>
      </c>
      <c r="E121" s="15">
        <v>130481</v>
      </c>
      <c r="F121" s="15">
        <v>485</v>
      </c>
      <c r="G121" s="16">
        <v>0.19800000000000001</v>
      </c>
      <c r="H121" s="16">
        <v>0.20799999999999999</v>
      </c>
      <c r="I121" s="16">
        <v>0.218</v>
      </c>
      <c r="J121" s="16">
        <v>96.03</v>
      </c>
      <c r="K121" s="16">
        <v>100.88</v>
      </c>
      <c r="L121" s="16">
        <v>105.73</v>
      </c>
      <c r="M121" s="17">
        <v>0</v>
      </c>
      <c r="N121" s="15" t="s">
        <v>793</v>
      </c>
      <c r="O121" s="15" t="s">
        <v>793</v>
      </c>
      <c r="P121" s="15">
        <v>37</v>
      </c>
      <c r="Q121" s="15">
        <v>962</v>
      </c>
      <c r="R121" s="18">
        <v>25</v>
      </c>
      <c r="S121" s="18" t="s">
        <v>832</v>
      </c>
      <c r="T121" s="19">
        <v>0.245</v>
      </c>
      <c r="U121" s="15" t="s">
        <v>118</v>
      </c>
      <c r="V121" s="20" t="s">
        <v>204</v>
      </c>
      <c r="W121" s="20" t="s">
        <v>1160</v>
      </c>
      <c r="X121" s="15" t="s">
        <v>774</v>
      </c>
    </row>
    <row r="122" spans="1:24" x14ac:dyDescent="0.25">
      <c r="A122" s="12" t="s">
        <v>3</v>
      </c>
      <c r="B122" s="13" t="s">
        <v>175</v>
      </c>
      <c r="C122" s="13" t="s">
        <v>772</v>
      </c>
      <c r="D122" s="14" t="str">
        <f>HYPERLINK(Tabulka48243[[#This Row],[Sloupec2]],Tabulka48243[[#This Row],[Sloupec1]])</f>
        <v>FV Panel AIKO Neostar 3S A-MCE54Mb 470Wp FB</v>
      </c>
      <c r="E122" s="15">
        <v>130473</v>
      </c>
      <c r="F122" s="15">
        <v>470</v>
      </c>
      <c r="G122" s="16">
        <v>0.154</v>
      </c>
      <c r="H122" s="16">
        <v>0.16200000000000001</v>
      </c>
      <c r="I122" s="16">
        <v>0.17200000000000001</v>
      </c>
      <c r="J122" s="16">
        <v>72.38</v>
      </c>
      <c r="K122" s="16">
        <v>76.14</v>
      </c>
      <c r="L122" s="16">
        <v>80.84</v>
      </c>
      <c r="M122" s="17">
        <v>0</v>
      </c>
      <c r="N122" s="15" t="s">
        <v>793</v>
      </c>
      <c r="O122" s="15" t="s">
        <v>793</v>
      </c>
      <c r="P122" s="15">
        <v>37</v>
      </c>
      <c r="Q122" s="15">
        <v>962</v>
      </c>
      <c r="R122" s="18">
        <v>25</v>
      </c>
      <c r="S122" s="18" t="s">
        <v>832</v>
      </c>
      <c r="T122" s="19">
        <v>0.23799999999999999</v>
      </c>
      <c r="U122" s="15" t="s">
        <v>118</v>
      </c>
      <c r="V122" s="20" t="s">
        <v>205</v>
      </c>
      <c r="W122" s="20" t="s">
        <v>1161</v>
      </c>
      <c r="X122" s="15" t="s">
        <v>772</v>
      </c>
    </row>
    <row r="123" spans="1:24" x14ac:dyDescent="0.25">
      <c r="A123" s="12" t="s">
        <v>3</v>
      </c>
      <c r="B123" s="13" t="s">
        <v>175</v>
      </c>
      <c r="C123" s="13" t="s">
        <v>772</v>
      </c>
      <c r="D123" s="14" t="str">
        <f>HYPERLINK(Tabulka48243[[#This Row],[Sloupec2]],Tabulka48243[[#This Row],[Sloupec1]])</f>
        <v>FV Panel AIKO Neostar 3S A-MCE54Mb 480Wp FB</v>
      </c>
      <c r="E123" s="15">
        <v>130482</v>
      </c>
      <c r="F123" s="15">
        <v>480</v>
      </c>
      <c r="G123" s="16">
        <v>0.18099999999999999</v>
      </c>
      <c r="H123" s="16">
        <v>0.189</v>
      </c>
      <c r="I123" s="16">
        <v>0.19900000000000001</v>
      </c>
      <c r="J123" s="16">
        <v>86.88</v>
      </c>
      <c r="K123" s="16">
        <v>90.72</v>
      </c>
      <c r="L123" s="16">
        <v>95.52000000000001</v>
      </c>
      <c r="M123" s="17">
        <v>0</v>
      </c>
      <c r="N123" s="15" t="s">
        <v>793</v>
      </c>
      <c r="O123" s="15" t="s">
        <v>793</v>
      </c>
      <c r="P123" s="15">
        <v>37</v>
      </c>
      <c r="Q123" s="15">
        <v>962</v>
      </c>
      <c r="R123" s="18">
        <v>25</v>
      </c>
      <c r="S123" s="18" t="s">
        <v>832</v>
      </c>
      <c r="T123" s="19">
        <v>0.245</v>
      </c>
      <c r="U123" s="15" t="s">
        <v>118</v>
      </c>
      <c r="V123" s="20" t="s">
        <v>206</v>
      </c>
      <c r="W123" s="20" t="s">
        <v>1162</v>
      </c>
      <c r="X123" s="15" t="s">
        <v>772</v>
      </c>
    </row>
    <row r="124" spans="1:24" x14ac:dyDescent="0.25">
      <c r="A124" s="12" t="s">
        <v>3</v>
      </c>
      <c r="B124" s="13" t="s">
        <v>175</v>
      </c>
      <c r="C124" s="13" t="s">
        <v>772</v>
      </c>
      <c r="D124" s="14" t="str">
        <f>HYPERLINK(Tabulka48243[[#This Row],[Sloupec2]],Tabulka48243[[#This Row],[Sloupec1]])</f>
        <v>FV Panel AIKO Neostar 3P A-MCE54Mw 480Wp FB</v>
      </c>
      <c r="E124" s="15">
        <v>130483</v>
      </c>
      <c r="F124" s="15">
        <v>480</v>
      </c>
      <c r="G124" s="16">
        <v>0.153</v>
      </c>
      <c r="H124" s="16">
        <v>0.161</v>
      </c>
      <c r="I124" s="16">
        <v>0.17100000000000001</v>
      </c>
      <c r="J124" s="16">
        <v>73.44</v>
      </c>
      <c r="K124" s="16">
        <v>77.28</v>
      </c>
      <c r="L124" s="16">
        <v>82.080000000000013</v>
      </c>
      <c r="M124" s="17">
        <v>0</v>
      </c>
      <c r="N124" s="15" t="s">
        <v>793</v>
      </c>
      <c r="O124" s="15" t="s">
        <v>796</v>
      </c>
      <c r="P124" s="15">
        <v>37</v>
      </c>
      <c r="Q124" s="15">
        <v>962</v>
      </c>
      <c r="R124" s="18">
        <v>15</v>
      </c>
      <c r="S124" s="18" t="s">
        <v>832</v>
      </c>
      <c r="T124" s="19">
        <v>0.25</v>
      </c>
      <c r="U124" s="15" t="s">
        <v>118</v>
      </c>
      <c r="V124" s="20" t="s">
        <v>207</v>
      </c>
      <c r="W124" s="20" t="s">
        <v>1163</v>
      </c>
      <c r="X124" s="15" t="s">
        <v>772</v>
      </c>
    </row>
    <row r="125" spans="1:24" x14ac:dyDescent="0.25">
      <c r="A125" s="12" t="s">
        <v>3</v>
      </c>
      <c r="B125" s="13" t="s">
        <v>175</v>
      </c>
      <c r="C125" s="13" t="s">
        <v>772</v>
      </c>
      <c r="D125" s="14" t="str">
        <f>HYPERLINK(Tabulka48243[[#This Row],[Sloupec2]],Tabulka48243[[#This Row],[Sloupec1]])</f>
        <v>FV Panel AIKO Neostar 3P A-MCE54Mw 490Wp FB</v>
      </c>
      <c r="E125" s="15">
        <v>130490</v>
      </c>
      <c r="F125" s="15">
        <v>490</v>
      </c>
      <c r="G125" s="16">
        <v>0.16900000000000001</v>
      </c>
      <c r="H125" s="16">
        <v>0.17699999999999999</v>
      </c>
      <c r="I125" s="16">
        <v>0.187</v>
      </c>
      <c r="J125" s="16">
        <v>82.81</v>
      </c>
      <c r="K125" s="16">
        <v>86.72999999999999</v>
      </c>
      <c r="L125" s="16">
        <v>91.63</v>
      </c>
      <c r="M125" s="17">
        <v>0</v>
      </c>
      <c r="N125" s="15" t="s">
        <v>793</v>
      </c>
      <c r="O125" s="15" t="s">
        <v>796</v>
      </c>
      <c r="P125" s="15">
        <v>37</v>
      </c>
      <c r="Q125" s="15">
        <v>962</v>
      </c>
      <c r="R125" s="18">
        <v>15</v>
      </c>
      <c r="S125" s="18" t="s">
        <v>832</v>
      </c>
      <c r="T125" s="19">
        <v>0.25</v>
      </c>
      <c r="U125" s="15" t="s">
        <v>118</v>
      </c>
      <c r="V125" s="20" t="s">
        <v>208</v>
      </c>
      <c r="W125" s="20" t="s">
        <v>1164</v>
      </c>
      <c r="X125" s="15" t="s">
        <v>772</v>
      </c>
    </row>
    <row r="126" spans="1:24" x14ac:dyDescent="0.25">
      <c r="A126" s="12" t="s">
        <v>3</v>
      </c>
      <c r="B126" s="13" t="s">
        <v>209</v>
      </c>
      <c r="C126" s="13" t="s">
        <v>17</v>
      </c>
      <c r="D126" s="14" t="str">
        <f>HYPERLINK(Tabulka48243[[#This Row],[Sloupec2]],Tabulka48243[[#This Row],[Sloupec1]])</f>
        <v>FV panel Qnsolar QNM182-HS54  SLV 410WP 30mm</v>
      </c>
      <c r="E126" s="15">
        <v>131411</v>
      </c>
      <c r="F126" s="15">
        <v>410</v>
      </c>
      <c r="G126" s="16">
        <v>0.106</v>
      </c>
      <c r="H126" s="16">
        <v>0.111</v>
      </c>
      <c r="I126" s="16">
        <v>0.121</v>
      </c>
      <c r="J126" s="16">
        <v>43.46</v>
      </c>
      <c r="K126" s="16">
        <v>45.51</v>
      </c>
      <c r="L126" s="16">
        <v>49.61</v>
      </c>
      <c r="M126" s="17">
        <v>73</v>
      </c>
      <c r="N126" s="15" t="s">
        <v>807</v>
      </c>
      <c r="O126" s="15" t="s">
        <v>796</v>
      </c>
      <c r="P126" s="15">
        <v>36</v>
      </c>
      <c r="Q126" s="15">
        <v>936</v>
      </c>
      <c r="R126" s="18" t="s">
        <v>812</v>
      </c>
      <c r="S126" s="18" t="s">
        <v>811</v>
      </c>
      <c r="T126" s="19">
        <v>0.21</v>
      </c>
      <c r="U126" s="15" t="s">
        <v>104</v>
      </c>
      <c r="V126" s="20" t="s">
        <v>210</v>
      </c>
      <c r="W126" s="20" t="s">
        <v>1165</v>
      </c>
      <c r="X126" s="15" t="s">
        <v>17</v>
      </c>
    </row>
    <row r="127" spans="1:24" x14ac:dyDescent="0.25">
      <c r="A127" s="12" t="s">
        <v>3</v>
      </c>
      <c r="B127" s="13" t="s">
        <v>209</v>
      </c>
      <c r="C127" s="13" t="s">
        <v>20</v>
      </c>
      <c r="D127" s="14" t="str">
        <f>HYPERLINK(Tabulka48243[[#This Row],[Sloupec2]],Tabulka48243[[#This Row],[Sloupec1]])</f>
        <v>FV panel Qnsolar QNN182-HS470-60 BF 470 Wp 35mm</v>
      </c>
      <c r="E127" s="15">
        <v>131470</v>
      </c>
      <c r="F127" s="15">
        <v>470</v>
      </c>
      <c r="G127" s="16">
        <v>0.104</v>
      </c>
      <c r="H127" s="16">
        <v>0.11</v>
      </c>
      <c r="I127" s="16">
        <v>0.12</v>
      </c>
      <c r="J127" s="16">
        <v>48.879999999999995</v>
      </c>
      <c r="K127" s="16">
        <v>51.7</v>
      </c>
      <c r="L127" s="16">
        <v>56.4</v>
      </c>
      <c r="M127" s="17">
        <v>1924</v>
      </c>
      <c r="N127" s="15" t="s">
        <v>793</v>
      </c>
      <c r="O127" s="15" t="s">
        <v>836</v>
      </c>
      <c r="P127" s="15">
        <v>31</v>
      </c>
      <c r="Q127" s="15">
        <v>744</v>
      </c>
      <c r="R127" s="18" t="s">
        <v>824</v>
      </c>
      <c r="S127" s="18" t="s">
        <v>800</v>
      </c>
      <c r="T127" s="19">
        <v>0.2172</v>
      </c>
      <c r="U127" s="15" t="s">
        <v>211</v>
      </c>
      <c r="V127" s="20" t="s">
        <v>212</v>
      </c>
      <c r="W127" s="20" t="s">
        <v>1166</v>
      </c>
      <c r="X127" s="15" t="s">
        <v>20</v>
      </c>
    </row>
    <row r="128" spans="1:24" x14ac:dyDescent="0.25">
      <c r="A128" s="12" t="s">
        <v>3</v>
      </c>
      <c r="B128" s="13" t="s">
        <v>213</v>
      </c>
      <c r="C128" s="13" t="s">
        <v>17</v>
      </c>
      <c r="D128" s="14" t="str">
        <f>HYPERLINK(Tabulka48243[[#This Row],[Sloupec2]],Tabulka48243[[#This Row],[Sloupec1]])</f>
        <v>FV panel Growatt portable 200W</v>
      </c>
      <c r="E128" s="15">
        <v>109200</v>
      </c>
      <c r="F128" s="15">
        <v>200</v>
      </c>
      <c r="G128" s="16">
        <v>1.1950000000000001</v>
      </c>
      <c r="H128" s="16">
        <v>1.1950000000000001</v>
      </c>
      <c r="I128" s="16">
        <v>1.2050000000000001</v>
      </c>
      <c r="J128" s="16">
        <v>239</v>
      </c>
      <c r="K128" s="16">
        <v>239</v>
      </c>
      <c r="L128" s="16">
        <v>241</v>
      </c>
      <c r="M128" s="17">
        <v>5</v>
      </c>
      <c r="N128" s="15">
        <v>0</v>
      </c>
      <c r="O128" s="15">
        <v>0</v>
      </c>
      <c r="P128" s="15">
        <v>0</v>
      </c>
      <c r="Q128" s="15">
        <v>0</v>
      </c>
      <c r="R128" s="18">
        <v>0</v>
      </c>
      <c r="S128" s="18">
        <v>0</v>
      </c>
      <c r="T128" s="19">
        <v>0</v>
      </c>
      <c r="U128" s="15">
        <v>0</v>
      </c>
      <c r="V128" s="20" t="s">
        <v>214</v>
      </c>
      <c r="W128" s="20" t="s">
        <v>1167</v>
      </c>
      <c r="X128" s="15" t="s">
        <v>838</v>
      </c>
    </row>
    <row r="129" spans="1:24" x14ac:dyDescent="0.25">
      <c r="A129" s="12" t="s">
        <v>3</v>
      </c>
      <c r="B129" s="13" t="s">
        <v>215</v>
      </c>
      <c r="C129" s="13" t="s">
        <v>216</v>
      </c>
      <c r="D129" s="14" t="str">
        <f>HYPERLINK(Tabulka48243[[#This Row],[Sloupec2]],Tabulka48243[[#This Row],[Sloupec1]])</f>
        <v>PV-Panel SOLSOL LL-YT100W mobilni panel</v>
      </c>
      <c r="E129" s="15">
        <v>120101</v>
      </c>
      <c r="F129" s="15">
        <v>100</v>
      </c>
      <c r="G129" s="16">
        <v>0.71399999999999997</v>
      </c>
      <c r="H129" s="16">
        <v>0.749</v>
      </c>
      <c r="I129" s="16">
        <v>0.75900000000000001</v>
      </c>
      <c r="J129" s="16">
        <v>71.399999999999991</v>
      </c>
      <c r="K129" s="16">
        <v>74.900000000000006</v>
      </c>
      <c r="L129" s="16">
        <v>75.900000000000006</v>
      </c>
      <c r="M129" s="17">
        <v>197</v>
      </c>
      <c r="N129" s="15" t="s">
        <v>793</v>
      </c>
      <c r="O129" s="15" t="s">
        <v>793</v>
      </c>
      <c r="P129" s="15">
        <v>0</v>
      </c>
      <c r="Q129" s="15">
        <v>0</v>
      </c>
      <c r="R129" s="18" t="s">
        <v>837</v>
      </c>
      <c r="S129" s="18">
        <v>0</v>
      </c>
      <c r="T129" s="19">
        <v>0</v>
      </c>
      <c r="U129" s="15">
        <v>0</v>
      </c>
      <c r="V129" s="20" t="s">
        <v>217</v>
      </c>
      <c r="W129" s="20" t="s">
        <v>1168</v>
      </c>
      <c r="X129" s="15" t="s">
        <v>838</v>
      </c>
    </row>
    <row r="130" spans="1:24" x14ac:dyDescent="0.25">
      <c r="A130" s="12" t="s">
        <v>3</v>
      </c>
      <c r="B130" s="13" t="s">
        <v>218</v>
      </c>
      <c r="C130" s="13" t="s">
        <v>757</v>
      </c>
      <c r="D130" s="14" t="str">
        <f>HYPERLINK(Tabulka48243[[#This Row],[Sloupec2]],Tabulka48243[[#This Row],[Sloupec1]])</f>
        <v>FV panel Leapton LP182*199 M66 NB 580Wp</v>
      </c>
      <c r="E130" s="15">
        <v>135580</v>
      </c>
      <c r="F130" s="15">
        <v>580</v>
      </c>
      <c r="G130" s="16">
        <v>0.105</v>
      </c>
      <c r="H130" s="16">
        <v>0.111</v>
      </c>
      <c r="I130" s="16">
        <v>0.121</v>
      </c>
      <c r="J130" s="16">
        <v>60.9</v>
      </c>
      <c r="K130" s="16">
        <v>64.38</v>
      </c>
      <c r="L130" s="16">
        <v>70.179999999999993</v>
      </c>
      <c r="M130" s="17">
        <v>36</v>
      </c>
      <c r="N130" s="15" t="s">
        <v>807</v>
      </c>
      <c r="O130" s="15" t="s">
        <v>830</v>
      </c>
      <c r="P130" s="15">
        <v>36</v>
      </c>
      <c r="Q130" s="15">
        <v>720</v>
      </c>
      <c r="R130" s="18" t="s">
        <v>794</v>
      </c>
      <c r="S130" s="18" t="s">
        <v>800</v>
      </c>
      <c r="T130" s="19">
        <v>0.22439999999999999</v>
      </c>
      <c r="U130" s="15" t="s">
        <v>146</v>
      </c>
      <c r="V130" s="20" t="s">
        <v>219</v>
      </c>
      <c r="W130" s="20" t="s">
        <v>1169</v>
      </c>
      <c r="X130" s="15" t="s">
        <v>757</v>
      </c>
    </row>
    <row r="131" spans="1:24" x14ac:dyDescent="0.25">
      <c r="A131" s="12" t="s">
        <v>753</v>
      </c>
      <c r="B131" s="13" t="s">
        <v>4</v>
      </c>
      <c r="C131" s="13" t="s">
        <v>776</v>
      </c>
      <c r="D131" s="14" t="str">
        <f>HYPERLINK(Tabulka48243[[#This Row],[Sloupec2]],Tabulka48243[[#This Row],[Sloupec1]])</f>
        <v>AEG inverter AS-ICH02-8000-2/HV</v>
      </c>
      <c r="E131" s="15">
        <v>201081</v>
      </c>
      <c r="F131" s="15">
        <v>8</v>
      </c>
      <c r="G131" s="16" t="s">
        <v>220</v>
      </c>
      <c r="H131" s="16" t="s">
        <v>220</v>
      </c>
      <c r="I131" s="16">
        <v>1522.4</v>
      </c>
      <c r="J131" s="16" t="s">
        <v>220</v>
      </c>
      <c r="K131" s="16" t="s">
        <v>220</v>
      </c>
      <c r="L131" s="16" t="s">
        <v>220</v>
      </c>
      <c r="M131" s="17">
        <v>4</v>
      </c>
      <c r="N131" s="15">
        <v>0</v>
      </c>
      <c r="O131" s="15">
        <v>0</v>
      </c>
      <c r="P131" s="15">
        <v>0</v>
      </c>
      <c r="Q131" s="15">
        <v>0</v>
      </c>
      <c r="R131" s="18">
        <v>5</v>
      </c>
      <c r="S131" s="18">
        <v>0</v>
      </c>
      <c r="T131" s="19">
        <v>0</v>
      </c>
      <c r="U131" s="15">
        <v>0</v>
      </c>
      <c r="V131" s="20" t="s">
        <v>221</v>
      </c>
      <c r="W131" s="20" t="s">
        <v>1170</v>
      </c>
      <c r="X131" s="15" t="s">
        <v>776</v>
      </c>
    </row>
    <row r="132" spans="1:24" x14ac:dyDescent="0.25">
      <c r="A132" s="12" t="s">
        <v>753</v>
      </c>
      <c r="B132" s="13" t="s">
        <v>4</v>
      </c>
      <c r="C132" s="13" t="s">
        <v>776</v>
      </c>
      <c r="D132" s="14" t="str">
        <f>HYPERLINK(Tabulka48243[[#This Row],[Sloupec2]],Tabulka48243[[#This Row],[Sloupec1]])</f>
        <v>AEG inverter AS-ICH02-10000-2/HV</v>
      </c>
      <c r="E132" s="15">
        <v>201101</v>
      </c>
      <c r="F132" s="15">
        <v>10</v>
      </c>
      <c r="G132" s="16" t="s">
        <v>220</v>
      </c>
      <c r="H132" s="16" t="s">
        <v>220</v>
      </c>
      <c r="I132" s="16">
        <v>1265</v>
      </c>
      <c r="J132" s="16" t="s">
        <v>220</v>
      </c>
      <c r="K132" s="16" t="s">
        <v>220</v>
      </c>
      <c r="L132" s="16" t="s">
        <v>220</v>
      </c>
      <c r="M132" s="17">
        <v>62</v>
      </c>
      <c r="N132" s="15">
        <v>0</v>
      </c>
      <c r="O132" s="15">
        <v>0</v>
      </c>
      <c r="P132" s="15">
        <v>0</v>
      </c>
      <c r="Q132" s="15">
        <v>0</v>
      </c>
      <c r="R132" s="18">
        <v>5</v>
      </c>
      <c r="S132" s="18">
        <v>0</v>
      </c>
      <c r="T132" s="19">
        <v>0</v>
      </c>
      <c r="U132" s="15">
        <v>0</v>
      </c>
      <c r="V132" s="20" t="s">
        <v>222</v>
      </c>
      <c r="W132" s="20" t="s">
        <v>1171</v>
      </c>
      <c r="X132" s="15" t="s">
        <v>776</v>
      </c>
    </row>
    <row r="133" spans="1:24" x14ac:dyDescent="0.25">
      <c r="A133" s="12" t="s">
        <v>753</v>
      </c>
      <c r="B133" s="13" t="s">
        <v>4</v>
      </c>
      <c r="C133" s="13" t="s">
        <v>776</v>
      </c>
      <c r="D133" s="14" t="str">
        <f>HYPERLINK(Tabulka48243[[#This Row],[Sloupec2]],Tabulka48243[[#This Row],[Sloupec1]])</f>
        <v>AEG SET inverter AS-ICH02-10000-2/HV + AEG AS-BBH1-10000/HV V2</v>
      </c>
      <c r="E133" s="15">
        <v>201001</v>
      </c>
      <c r="F133" s="15">
        <v>0</v>
      </c>
      <c r="G133" s="16" t="s">
        <v>220</v>
      </c>
      <c r="H133" s="16" t="s">
        <v>220</v>
      </c>
      <c r="I133" s="16">
        <v>2836.94</v>
      </c>
      <c r="J133" s="16" t="s">
        <v>220</v>
      </c>
      <c r="K133" s="16" t="s">
        <v>220</v>
      </c>
      <c r="L133" s="16" t="s">
        <v>220</v>
      </c>
      <c r="M133" s="17">
        <v>0</v>
      </c>
      <c r="N133" s="15">
        <v>0</v>
      </c>
      <c r="O133" s="15">
        <v>0</v>
      </c>
      <c r="P133" s="15">
        <v>0</v>
      </c>
      <c r="Q133" s="15">
        <v>0</v>
      </c>
      <c r="R133" s="18">
        <v>5</v>
      </c>
      <c r="S133" s="18">
        <v>0</v>
      </c>
      <c r="T133" s="19">
        <v>0</v>
      </c>
      <c r="U133" s="15">
        <v>0</v>
      </c>
      <c r="V133" s="20" t="s">
        <v>223</v>
      </c>
      <c r="W133" s="20" t="s">
        <v>1172</v>
      </c>
      <c r="X133" s="15" t="s">
        <v>839</v>
      </c>
    </row>
    <row r="134" spans="1:24" x14ac:dyDescent="0.25">
      <c r="A134" s="12" t="s">
        <v>753</v>
      </c>
      <c r="B134" s="13" t="s">
        <v>4</v>
      </c>
      <c r="C134" s="13" t="s">
        <v>777</v>
      </c>
      <c r="D134" s="14" t="str">
        <f>HYPERLINK(Tabulka48243[[#This Row],[Sloupec2]],Tabulka48243[[#This Row],[Sloupec1]])</f>
        <v>AEG AS-BBH1-10000/HV</v>
      </c>
      <c r="E134" s="15">
        <v>301100</v>
      </c>
      <c r="F134" s="15">
        <v>10</v>
      </c>
      <c r="G134" s="16" t="s">
        <v>220</v>
      </c>
      <c r="H134" s="16" t="s">
        <v>220</v>
      </c>
      <c r="I134" s="16">
        <v>1784.16</v>
      </c>
      <c r="J134" s="16" t="s">
        <v>220</v>
      </c>
      <c r="K134" s="16" t="s">
        <v>220</v>
      </c>
      <c r="L134" s="16" t="s">
        <v>220</v>
      </c>
      <c r="M134" s="17">
        <v>13</v>
      </c>
      <c r="N134" s="15">
        <v>0</v>
      </c>
      <c r="O134" s="15">
        <v>0</v>
      </c>
      <c r="P134" s="15">
        <v>0</v>
      </c>
      <c r="Q134" s="15">
        <v>0</v>
      </c>
      <c r="R134" s="18">
        <v>10</v>
      </c>
      <c r="S134" s="18">
        <v>0</v>
      </c>
      <c r="T134" s="19">
        <v>0</v>
      </c>
      <c r="U134" s="15">
        <v>0</v>
      </c>
      <c r="V134" s="20" t="s">
        <v>224</v>
      </c>
      <c r="W134" s="20" t="s">
        <v>1173</v>
      </c>
      <c r="X134" s="15" t="s">
        <v>840</v>
      </c>
    </row>
    <row r="135" spans="1:24" x14ac:dyDescent="0.25">
      <c r="A135" s="12" t="s">
        <v>753</v>
      </c>
      <c r="B135" s="13" t="s">
        <v>4</v>
      </c>
      <c r="C135" s="13" t="s">
        <v>777</v>
      </c>
      <c r="D135" s="14" t="str">
        <f>HYPERLINK(Tabulka48243[[#This Row],[Sloupec2]],Tabulka48243[[#This Row],[Sloupec1]])</f>
        <v>AEG AS-BBH1-10000/HV V2</v>
      </c>
      <c r="E135" s="15">
        <v>301102</v>
      </c>
      <c r="F135" s="15">
        <v>10</v>
      </c>
      <c r="G135" s="16" t="s">
        <v>220</v>
      </c>
      <c r="H135" s="16" t="s">
        <v>220</v>
      </c>
      <c r="I135" s="16">
        <v>1571.94</v>
      </c>
      <c r="J135" s="16" t="s">
        <v>220</v>
      </c>
      <c r="K135" s="16" t="s">
        <v>220</v>
      </c>
      <c r="L135" s="16" t="s">
        <v>220</v>
      </c>
      <c r="M135" s="17">
        <v>0</v>
      </c>
      <c r="N135" s="15">
        <v>0</v>
      </c>
      <c r="O135" s="15">
        <v>0</v>
      </c>
      <c r="P135" s="15">
        <v>0</v>
      </c>
      <c r="Q135" s="15">
        <v>0</v>
      </c>
      <c r="R135" s="18">
        <v>10</v>
      </c>
      <c r="S135" s="18">
        <v>0</v>
      </c>
      <c r="T135" s="19">
        <v>0</v>
      </c>
      <c r="U135" s="15">
        <v>0</v>
      </c>
      <c r="V135" s="20" t="s">
        <v>225</v>
      </c>
      <c r="W135" s="20" t="s">
        <v>1174</v>
      </c>
      <c r="X135" s="15" t="s">
        <v>840</v>
      </c>
    </row>
    <row r="136" spans="1:24" x14ac:dyDescent="0.25">
      <c r="A136" s="12" t="s">
        <v>753</v>
      </c>
      <c r="B136" s="13" t="s">
        <v>4</v>
      </c>
      <c r="C136" s="13" t="s">
        <v>777</v>
      </c>
      <c r="D136" s="14" t="str">
        <f>HYPERLINK(Tabulka48243[[#This Row],[Sloupec2]],Tabulka48243[[#This Row],[Sloupec1]])</f>
        <v>AEG AS-BBH1-15000/HV</v>
      </c>
      <c r="E136" s="15">
        <v>301150</v>
      </c>
      <c r="F136" s="15">
        <v>15</v>
      </c>
      <c r="G136" s="16" t="s">
        <v>220</v>
      </c>
      <c r="H136" s="16" t="s">
        <v>220</v>
      </c>
      <c r="I136" s="16">
        <v>2346</v>
      </c>
      <c r="J136" s="16" t="s">
        <v>220</v>
      </c>
      <c r="K136" s="16" t="s">
        <v>220</v>
      </c>
      <c r="L136" s="16" t="s">
        <v>220</v>
      </c>
      <c r="M136" s="17">
        <v>2</v>
      </c>
      <c r="N136" s="15">
        <v>0</v>
      </c>
      <c r="O136" s="15">
        <v>0</v>
      </c>
      <c r="P136" s="15">
        <v>0</v>
      </c>
      <c r="Q136" s="15">
        <v>0</v>
      </c>
      <c r="R136" s="18">
        <v>10</v>
      </c>
      <c r="S136" s="18">
        <v>0</v>
      </c>
      <c r="T136" s="19">
        <v>0</v>
      </c>
      <c r="U136" s="15">
        <v>0</v>
      </c>
      <c r="V136" s="20" t="s">
        <v>226</v>
      </c>
      <c r="W136" s="20" t="s">
        <v>1175</v>
      </c>
      <c r="X136" s="15" t="s">
        <v>840</v>
      </c>
    </row>
    <row r="137" spans="1:24" x14ac:dyDescent="0.25">
      <c r="A137" s="12" t="s">
        <v>753</v>
      </c>
      <c r="B137" s="13" t="s">
        <v>4</v>
      </c>
      <c r="C137" s="13" t="s">
        <v>778</v>
      </c>
      <c r="D137" s="14" t="str">
        <f>HYPERLINK(Tabulka48243[[#This Row],[Sloupec2]],Tabulka48243[[#This Row],[Sloupec1]])</f>
        <v>AEG AS-BAC1-4/HV pararel box</v>
      </c>
      <c r="E137" s="15">
        <v>501012</v>
      </c>
      <c r="F137" s="15">
        <v>0</v>
      </c>
      <c r="G137" s="16" t="s">
        <v>220</v>
      </c>
      <c r="H137" s="16" t="s">
        <v>220</v>
      </c>
      <c r="I137" s="16">
        <v>78.55</v>
      </c>
      <c r="J137" s="16" t="s">
        <v>220</v>
      </c>
      <c r="K137" s="16" t="s">
        <v>220</v>
      </c>
      <c r="L137" s="16" t="s">
        <v>220</v>
      </c>
      <c r="M137" s="17">
        <v>2</v>
      </c>
      <c r="N137" s="15">
        <v>0</v>
      </c>
      <c r="O137" s="15">
        <v>0</v>
      </c>
      <c r="P137" s="15">
        <v>0</v>
      </c>
      <c r="Q137" s="15">
        <v>0</v>
      </c>
      <c r="R137" s="18">
        <v>2</v>
      </c>
      <c r="S137" s="18">
        <v>0</v>
      </c>
      <c r="T137" s="19">
        <v>0</v>
      </c>
      <c r="U137" s="15">
        <v>0</v>
      </c>
      <c r="V137" s="20" t="s">
        <v>227</v>
      </c>
      <c r="W137" s="20" t="s">
        <v>1176</v>
      </c>
      <c r="X137" s="15" t="s">
        <v>778</v>
      </c>
    </row>
    <row r="138" spans="1:24" x14ac:dyDescent="0.25">
      <c r="A138" s="12" t="s">
        <v>753</v>
      </c>
      <c r="B138" s="13" t="s">
        <v>4</v>
      </c>
      <c r="C138" s="13" t="s">
        <v>778</v>
      </c>
      <c r="D138" s="14" t="str">
        <f>HYPERLINK(Tabulka48243[[#This Row],[Sloupec2]],Tabulka48243[[#This Row],[Sloupec1]])</f>
        <v>AEG WIFI STICK</v>
      </c>
      <c r="E138" s="15">
        <v>501022</v>
      </c>
      <c r="F138" s="15">
        <v>0</v>
      </c>
      <c r="G138" s="16" t="s">
        <v>220</v>
      </c>
      <c r="H138" s="16" t="s">
        <v>220</v>
      </c>
      <c r="I138" s="16">
        <v>0.01</v>
      </c>
      <c r="J138" s="16" t="s">
        <v>220</v>
      </c>
      <c r="K138" s="16" t="s">
        <v>220</v>
      </c>
      <c r="L138" s="16" t="s">
        <v>220</v>
      </c>
      <c r="M138" s="17">
        <v>11</v>
      </c>
      <c r="N138" s="15">
        <v>0</v>
      </c>
      <c r="O138" s="15">
        <v>0</v>
      </c>
      <c r="P138" s="15">
        <v>0</v>
      </c>
      <c r="Q138" s="15">
        <v>0</v>
      </c>
      <c r="R138" s="18">
        <v>2</v>
      </c>
      <c r="S138" s="18">
        <v>0</v>
      </c>
      <c r="T138" s="19">
        <v>0</v>
      </c>
      <c r="U138" s="15">
        <v>0</v>
      </c>
      <c r="V138" s="20" t="s">
        <v>228</v>
      </c>
      <c r="W138" s="20" t="s">
        <v>1177</v>
      </c>
      <c r="X138" s="15" t="s">
        <v>841</v>
      </c>
    </row>
    <row r="139" spans="1:24" x14ac:dyDescent="0.25">
      <c r="A139" s="12" t="s">
        <v>753</v>
      </c>
      <c r="B139" s="13" t="s">
        <v>4</v>
      </c>
      <c r="C139" s="13" t="s">
        <v>778</v>
      </c>
      <c r="D139" s="14" t="str">
        <f>HYPERLINK(Tabulka48243[[#This Row],[Sloupec2]],Tabulka48243[[#This Row],[Sloupec1]])</f>
        <v>Soluna HV Parallel Box</v>
      </c>
      <c r="E139" s="15">
        <v>501015</v>
      </c>
      <c r="F139" s="15">
        <v>0</v>
      </c>
      <c r="G139" s="16" t="s">
        <v>220</v>
      </c>
      <c r="H139" s="16" t="s">
        <v>220</v>
      </c>
      <c r="I139" s="16">
        <v>65.55</v>
      </c>
      <c r="J139" s="16" t="s">
        <v>220</v>
      </c>
      <c r="K139" s="16" t="s">
        <v>220</v>
      </c>
      <c r="L139" s="16" t="s">
        <v>220</v>
      </c>
      <c r="M139" s="17">
        <v>10</v>
      </c>
      <c r="N139" s="15">
        <v>0</v>
      </c>
      <c r="O139" s="15">
        <v>0</v>
      </c>
      <c r="P139" s="15">
        <v>0</v>
      </c>
      <c r="Q139" s="15">
        <v>0</v>
      </c>
      <c r="R139" s="18">
        <v>2</v>
      </c>
      <c r="S139" s="18">
        <v>0</v>
      </c>
      <c r="T139" s="19">
        <v>0</v>
      </c>
      <c r="U139" s="15">
        <v>0</v>
      </c>
      <c r="V139" s="20" t="s">
        <v>229</v>
      </c>
      <c r="W139" s="20" t="s">
        <v>1178</v>
      </c>
      <c r="X139" s="15" t="s">
        <v>778</v>
      </c>
    </row>
    <row r="140" spans="1:24" x14ac:dyDescent="0.25">
      <c r="A140" s="12" t="s">
        <v>753</v>
      </c>
      <c r="B140" s="13" t="s">
        <v>4</v>
      </c>
      <c r="C140" s="13" t="s">
        <v>778</v>
      </c>
      <c r="D140" s="14" t="str">
        <f>HYPERLINK(Tabulka48243[[#This Row],[Sloupec2]],Tabulka48243[[#This Row],[Sloupec1]])</f>
        <v>Soluna WIFI STICK</v>
      </c>
      <c r="E140" s="15">
        <v>501023</v>
      </c>
      <c r="F140" s="15">
        <v>0</v>
      </c>
      <c r="G140" s="16" t="s">
        <v>220</v>
      </c>
      <c r="H140" s="16" t="s">
        <v>220</v>
      </c>
      <c r="I140" s="16">
        <v>13</v>
      </c>
      <c r="J140" s="16" t="s">
        <v>220</v>
      </c>
      <c r="K140" s="16" t="s">
        <v>220</v>
      </c>
      <c r="L140" s="16" t="s">
        <v>220</v>
      </c>
      <c r="M140" s="17">
        <v>11</v>
      </c>
      <c r="N140" s="15">
        <v>0</v>
      </c>
      <c r="O140" s="15">
        <v>0</v>
      </c>
      <c r="P140" s="15">
        <v>0</v>
      </c>
      <c r="Q140" s="15">
        <v>0</v>
      </c>
      <c r="R140" s="18">
        <v>2</v>
      </c>
      <c r="S140" s="18">
        <v>0</v>
      </c>
      <c r="T140" s="19">
        <v>0</v>
      </c>
      <c r="U140" s="15">
        <v>0</v>
      </c>
      <c r="V140" s="20" t="s">
        <v>230</v>
      </c>
      <c r="W140" s="20" t="s">
        <v>1179</v>
      </c>
      <c r="X140" s="15" t="s">
        <v>778</v>
      </c>
    </row>
    <row r="141" spans="1:24" x14ac:dyDescent="0.25">
      <c r="A141" s="12" t="s">
        <v>753</v>
      </c>
      <c r="B141" s="13" t="s">
        <v>231</v>
      </c>
      <c r="C141" s="13" t="s">
        <v>778</v>
      </c>
      <c r="D141" s="14" t="str">
        <f>HYPERLINK(Tabulka48243[[#This Row],[Sloupec2]],Tabulka48243[[#This Row],[Sloupec1]])</f>
        <v>Solární kabel H1Z2Z2-K ČERNÝ 1x6.0mm2</v>
      </c>
      <c r="E141" s="15">
        <v>502043</v>
      </c>
      <c r="F141" s="15">
        <v>0</v>
      </c>
      <c r="G141" s="16" t="s">
        <v>220</v>
      </c>
      <c r="H141" s="16" t="s">
        <v>220</v>
      </c>
      <c r="I141" s="16">
        <v>351</v>
      </c>
      <c r="J141" s="16" t="s">
        <v>220</v>
      </c>
      <c r="K141" s="16" t="s">
        <v>220</v>
      </c>
      <c r="L141" s="16" t="s">
        <v>220</v>
      </c>
      <c r="M141" s="17">
        <v>17493</v>
      </c>
      <c r="N141" s="15">
        <v>0</v>
      </c>
      <c r="O141" s="15">
        <v>0</v>
      </c>
      <c r="P141" s="15">
        <v>0</v>
      </c>
      <c r="Q141" s="15">
        <v>0</v>
      </c>
      <c r="R141" s="18">
        <v>2</v>
      </c>
      <c r="S141" s="18">
        <v>0</v>
      </c>
      <c r="T141" s="19">
        <v>0</v>
      </c>
      <c r="U141" s="15">
        <v>0</v>
      </c>
      <c r="V141" s="20" t="s">
        <v>232</v>
      </c>
      <c r="W141" s="20" t="s">
        <v>1180</v>
      </c>
      <c r="X141" s="15" t="s">
        <v>778</v>
      </c>
    </row>
    <row r="142" spans="1:24" x14ac:dyDescent="0.25">
      <c r="A142" s="12" t="s">
        <v>753</v>
      </c>
      <c r="B142" s="13" t="s">
        <v>231</v>
      </c>
      <c r="C142" s="13" t="s">
        <v>778</v>
      </c>
      <c r="D142" s="14" t="str">
        <f>HYPERLINK(Tabulka48243[[#This Row],[Sloupec2]],Tabulka48243[[#This Row],[Sloupec1]])</f>
        <v>Solární kabel H1Z2Z2-K ČERVENÝ  1x6.0mm2</v>
      </c>
      <c r="E142" s="15">
        <v>502023</v>
      </c>
      <c r="F142" s="15">
        <v>0</v>
      </c>
      <c r="G142" s="16" t="s">
        <v>220</v>
      </c>
      <c r="H142" s="16" t="s">
        <v>220</v>
      </c>
      <c r="I142" s="16">
        <v>351</v>
      </c>
      <c r="J142" s="16" t="s">
        <v>220</v>
      </c>
      <c r="K142" s="16" t="s">
        <v>220</v>
      </c>
      <c r="L142" s="16" t="s">
        <v>220</v>
      </c>
      <c r="M142" s="17">
        <v>27497</v>
      </c>
      <c r="N142" s="15">
        <v>0</v>
      </c>
      <c r="O142" s="15">
        <v>0</v>
      </c>
      <c r="P142" s="15">
        <v>0</v>
      </c>
      <c r="Q142" s="15">
        <v>0</v>
      </c>
      <c r="R142" s="18">
        <v>2</v>
      </c>
      <c r="S142" s="18">
        <v>0</v>
      </c>
      <c r="T142" s="19">
        <v>0</v>
      </c>
      <c r="U142" s="15">
        <v>0</v>
      </c>
      <c r="V142" s="20" t="s">
        <v>233</v>
      </c>
      <c r="W142" s="20" t="s">
        <v>1181</v>
      </c>
      <c r="X142" s="15" t="s">
        <v>778</v>
      </c>
    </row>
    <row r="143" spans="1:24" x14ac:dyDescent="0.25">
      <c r="A143" s="12" t="s">
        <v>753</v>
      </c>
      <c r="B143" s="13" t="s">
        <v>234</v>
      </c>
      <c r="C143" s="13" t="s">
        <v>779</v>
      </c>
      <c r="D143" s="14" t="str">
        <f>HYPERLINK(Tabulka48243[[#This Row],[Sloupec2]],Tabulka48243[[#This Row],[Sloupec1]])</f>
        <v>R-FVE-G1 T1+T2</v>
      </c>
      <c r="E143" s="15">
        <v>823301</v>
      </c>
      <c r="F143" s="15">
        <v>0</v>
      </c>
      <c r="G143" s="16" t="s">
        <v>220</v>
      </c>
      <c r="H143" s="16" t="s">
        <v>220</v>
      </c>
      <c r="I143" s="16">
        <v>264.06</v>
      </c>
      <c r="J143" s="16" t="s">
        <v>220</v>
      </c>
      <c r="K143" s="16" t="s">
        <v>220</v>
      </c>
      <c r="L143" s="16" t="s">
        <v>220</v>
      </c>
      <c r="M143" s="17">
        <v>47</v>
      </c>
      <c r="N143" s="15">
        <v>0</v>
      </c>
      <c r="O143" s="15">
        <v>0</v>
      </c>
      <c r="P143" s="15">
        <v>0</v>
      </c>
      <c r="Q143" s="15">
        <v>0</v>
      </c>
      <c r="R143" s="18">
        <v>2</v>
      </c>
      <c r="S143" s="18">
        <v>0</v>
      </c>
      <c r="T143" s="19">
        <v>0</v>
      </c>
      <c r="U143" s="15">
        <v>0</v>
      </c>
      <c r="V143" s="20" t="s">
        <v>235</v>
      </c>
      <c r="W143" s="20" t="s">
        <v>1182</v>
      </c>
      <c r="X143" s="15" t="s">
        <v>842</v>
      </c>
    </row>
    <row r="144" spans="1:24" x14ac:dyDescent="0.25">
      <c r="A144" s="12" t="s">
        <v>753</v>
      </c>
      <c r="B144" s="13" t="s">
        <v>234</v>
      </c>
      <c r="C144" s="13" t="s">
        <v>779</v>
      </c>
      <c r="D144" s="14" t="str">
        <f>HYPERLINK(Tabulka48243[[#This Row],[Sloupec2]],Tabulka48243[[#This Row],[Sloupec1]])</f>
        <v>R-FVE-G2 T1+T2</v>
      </c>
      <c r="E144" s="15">
        <v>823302</v>
      </c>
      <c r="F144" s="15">
        <v>0</v>
      </c>
      <c r="G144" s="16" t="s">
        <v>220</v>
      </c>
      <c r="H144" s="16" t="s">
        <v>220</v>
      </c>
      <c r="I144" s="16">
        <v>378.13</v>
      </c>
      <c r="J144" s="16" t="s">
        <v>220</v>
      </c>
      <c r="K144" s="16" t="s">
        <v>220</v>
      </c>
      <c r="L144" s="16" t="s">
        <v>220</v>
      </c>
      <c r="M144" s="17">
        <v>51</v>
      </c>
      <c r="N144" s="15">
        <v>0</v>
      </c>
      <c r="O144" s="15">
        <v>0</v>
      </c>
      <c r="P144" s="15">
        <v>0</v>
      </c>
      <c r="Q144" s="15">
        <v>0</v>
      </c>
      <c r="R144" s="18">
        <v>2</v>
      </c>
      <c r="S144" s="18">
        <v>0</v>
      </c>
      <c r="T144" s="19">
        <v>0</v>
      </c>
      <c r="U144" s="15">
        <v>0</v>
      </c>
      <c r="V144" s="20" t="s">
        <v>236</v>
      </c>
      <c r="W144" s="20" t="s">
        <v>1183</v>
      </c>
      <c r="X144" s="15" t="s">
        <v>843</v>
      </c>
    </row>
    <row r="145" spans="1:24" x14ac:dyDescent="0.25">
      <c r="A145" s="12" t="s">
        <v>753</v>
      </c>
      <c r="B145" s="13" t="s">
        <v>234</v>
      </c>
      <c r="C145" s="13" t="s">
        <v>779</v>
      </c>
      <c r="D145" s="14" t="str">
        <f>HYPERLINK(Tabulka48243[[#This Row],[Sloupec2]],Tabulka48243[[#This Row],[Sloupec1]])</f>
        <v>R-FVE-A40-1 s AC svodičem T1+T2</v>
      </c>
      <c r="E145" s="15">
        <v>823303</v>
      </c>
      <c r="F145" s="15">
        <v>0</v>
      </c>
      <c r="G145" s="16" t="s">
        <v>220</v>
      </c>
      <c r="H145" s="16" t="s">
        <v>220</v>
      </c>
      <c r="I145" s="16">
        <v>473.44</v>
      </c>
      <c r="J145" s="16" t="s">
        <v>220</v>
      </c>
      <c r="K145" s="16" t="s">
        <v>220</v>
      </c>
      <c r="L145" s="16" t="s">
        <v>220</v>
      </c>
      <c r="M145" s="17">
        <v>1</v>
      </c>
      <c r="N145" s="15">
        <v>0</v>
      </c>
      <c r="O145" s="15">
        <v>0</v>
      </c>
      <c r="P145" s="15">
        <v>0</v>
      </c>
      <c r="Q145" s="15">
        <v>0</v>
      </c>
      <c r="R145" s="18">
        <v>2</v>
      </c>
      <c r="S145" s="18">
        <v>0</v>
      </c>
      <c r="T145" s="19">
        <v>0</v>
      </c>
      <c r="U145" s="15">
        <v>0</v>
      </c>
      <c r="V145" s="20" t="s">
        <v>237</v>
      </c>
      <c r="W145" s="20" t="s">
        <v>1184</v>
      </c>
      <c r="X145" s="15" t="s">
        <v>844</v>
      </c>
    </row>
    <row r="146" spans="1:24" x14ac:dyDescent="0.25">
      <c r="A146" s="12" t="s">
        <v>753</v>
      </c>
      <c r="B146" s="13" t="s">
        <v>234</v>
      </c>
      <c r="C146" s="13" t="s">
        <v>779</v>
      </c>
      <c r="D146" s="14" t="str">
        <f>HYPERLINK(Tabulka48243[[#This Row],[Sloupec2]],Tabulka48243[[#This Row],[Sloupec1]])</f>
        <v>R-FVE-A40-1 bez AC Svodiče T1+T2</v>
      </c>
      <c r="E146" s="15">
        <v>823304</v>
      </c>
      <c r="F146" s="15">
        <v>0</v>
      </c>
      <c r="G146" s="16" t="s">
        <v>220</v>
      </c>
      <c r="H146" s="16" t="s">
        <v>220</v>
      </c>
      <c r="I146" s="16">
        <v>359.38</v>
      </c>
      <c r="J146" s="16" t="s">
        <v>220</v>
      </c>
      <c r="K146" s="16" t="s">
        <v>220</v>
      </c>
      <c r="L146" s="16" t="s">
        <v>220</v>
      </c>
      <c r="M146" s="17">
        <v>33</v>
      </c>
      <c r="N146" s="15">
        <v>0</v>
      </c>
      <c r="O146" s="15">
        <v>0</v>
      </c>
      <c r="P146" s="15">
        <v>0</v>
      </c>
      <c r="Q146" s="15">
        <v>0</v>
      </c>
      <c r="R146" s="18">
        <v>2</v>
      </c>
      <c r="S146" s="18">
        <v>0</v>
      </c>
      <c r="T146" s="19">
        <v>0</v>
      </c>
      <c r="U146" s="15">
        <v>0</v>
      </c>
      <c r="V146" s="20" t="s">
        <v>238</v>
      </c>
      <c r="W146" s="20" t="s">
        <v>1185</v>
      </c>
      <c r="X146" s="15" t="s">
        <v>845</v>
      </c>
    </row>
    <row r="147" spans="1:24" x14ac:dyDescent="0.25">
      <c r="A147" s="12" t="s">
        <v>753</v>
      </c>
      <c r="B147" s="13" t="s">
        <v>234</v>
      </c>
      <c r="C147" s="13" t="s">
        <v>779</v>
      </c>
      <c r="D147" s="14" t="str">
        <f>HYPERLINK(Tabulka48243[[#This Row],[Sloupec2]],Tabulka48243[[#This Row],[Sloupec1]])</f>
        <v>R-FVE-A40-2</v>
      </c>
      <c r="E147" s="15">
        <v>823101</v>
      </c>
      <c r="F147" s="15">
        <v>0</v>
      </c>
      <c r="G147" s="16" t="s">
        <v>220</v>
      </c>
      <c r="H147" s="16" t="s">
        <v>220</v>
      </c>
      <c r="I147" s="16">
        <v>85.94</v>
      </c>
      <c r="J147" s="16" t="s">
        <v>220</v>
      </c>
      <c r="K147" s="16" t="s">
        <v>220</v>
      </c>
      <c r="L147" s="16" t="s">
        <v>220</v>
      </c>
      <c r="M147" s="17">
        <v>30</v>
      </c>
      <c r="N147" s="15">
        <v>0</v>
      </c>
      <c r="O147" s="15">
        <v>0</v>
      </c>
      <c r="P147" s="15">
        <v>0</v>
      </c>
      <c r="Q147" s="15">
        <v>0</v>
      </c>
      <c r="R147" s="18">
        <v>2</v>
      </c>
      <c r="S147" s="18">
        <v>0</v>
      </c>
      <c r="T147" s="19">
        <v>0</v>
      </c>
      <c r="U147" s="15">
        <v>0</v>
      </c>
      <c r="V147" s="20" t="s">
        <v>239</v>
      </c>
      <c r="W147" s="20" t="s">
        <v>1186</v>
      </c>
      <c r="X147" s="15" t="s">
        <v>846</v>
      </c>
    </row>
    <row r="148" spans="1:24" x14ac:dyDescent="0.25">
      <c r="A148" s="12" t="s">
        <v>753</v>
      </c>
      <c r="B148" s="13" t="s">
        <v>234</v>
      </c>
      <c r="C148" s="13" t="s">
        <v>779</v>
      </c>
      <c r="D148" s="14" t="str">
        <f>HYPERLINK(Tabulka48243[[#This Row],[Sloupec2]],Tabulka48243[[#This Row],[Sloupec1]])</f>
        <v>BOX T1+T2</v>
      </c>
      <c r="E148" s="15">
        <v>823401</v>
      </c>
      <c r="F148" s="15">
        <v>0</v>
      </c>
      <c r="G148" s="16" t="s">
        <v>220</v>
      </c>
      <c r="H148" s="16" t="s">
        <v>220</v>
      </c>
      <c r="I148" s="16">
        <v>95.31</v>
      </c>
      <c r="J148" s="16" t="s">
        <v>220</v>
      </c>
      <c r="K148" s="16" t="s">
        <v>220</v>
      </c>
      <c r="L148" s="16" t="s">
        <v>220</v>
      </c>
      <c r="M148" s="17">
        <v>85</v>
      </c>
      <c r="N148" s="15">
        <v>0</v>
      </c>
      <c r="O148" s="15">
        <v>0</v>
      </c>
      <c r="P148" s="15">
        <v>0</v>
      </c>
      <c r="Q148" s="15">
        <v>0</v>
      </c>
      <c r="R148" s="18">
        <v>2</v>
      </c>
      <c r="S148" s="18">
        <v>0</v>
      </c>
      <c r="T148" s="19">
        <v>0</v>
      </c>
      <c r="U148" s="15">
        <v>0</v>
      </c>
      <c r="V148" s="20" t="s">
        <v>240</v>
      </c>
      <c r="W148" s="20" t="s">
        <v>1187</v>
      </c>
      <c r="X148" s="15" t="s">
        <v>847</v>
      </c>
    </row>
    <row r="149" spans="1:24" x14ac:dyDescent="0.25">
      <c r="A149" s="12" t="s">
        <v>753</v>
      </c>
      <c r="B149" s="13" t="s">
        <v>234</v>
      </c>
      <c r="C149" s="13" t="s">
        <v>779</v>
      </c>
      <c r="D149" s="14" t="str">
        <f>HYPERLINK(Tabulka48243[[#This Row],[Sloupec2]],Tabulka48243[[#This Row],[Sloupec1]])</f>
        <v>A-Z Rozváděč DC1, T1 do 500V</v>
      </c>
      <c r="E149" s="15">
        <v>823201</v>
      </c>
      <c r="F149" s="15">
        <v>0</v>
      </c>
      <c r="G149" s="16" t="s">
        <v>220</v>
      </c>
      <c r="H149" s="16" t="s">
        <v>220</v>
      </c>
      <c r="I149" s="16">
        <v>45.39</v>
      </c>
      <c r="J149" s="16" t="s">
        <v>220</v>
      </c>
      <c r="K149" s="16" t="s">
        <v>220</v>
      </c>
      <c r="L149" s="16" t="s">
        <v>220</v>
      </c>
      <c r="M149" s="17">
        <v>148</v>
      </c>
      <c r="N149" s="15">
        <v>0</v>
      </c>
      <c r="O149" s="15">
        <v>0</v>
      </c>
      <c r="P149" s="15">
        <v>0</v>
      </c>
      <c r="Q149" s="15">
        <v>0</v>
      </c>
      <c r="R149" s="18">
        <v>0</v>
      </c>
      <c r="S149" s="18">
        <v>0</v>
      </c>
      <c r="T149" s="19">
        <v>0</v>
      </c>
      <c r="U149" s="15">
        <v>0</v>
      </c>
      <c r="V149" s="20" t="s">
        <v>241</v>
      </c>
      <c r="W149" s="20" t="s">
        <v>1188</v>
      </c>
      <c r="X149" s="15">
        <v>0</v>
      </c>
    </row>
    <row r="150" spans="1:24" x14ac:dyDescent="0.25">
      <c r="A150" s="12" t="s">
        <v>753</v>
      </c>
      <c r="B150" s="13" t="s">
        <v>234</v>
      </c>
      <c r="C150" s="13" t="s">
        <v>779</v>
      </c>
      <c r="D150" s="14" t="str">
        <f>HYPERLINK(Tabulka48243[[#This Row],[Sloupec2]],Tabulka48243[[#This Row],[Sloupec1]])</f>
        <v>AZTrouter SMART 3F</v>
      </c>
      <c r="E150" s="15">
        <v>523101</v>
      </c>
      <c r="F150" s="15">
        <v>0</v>
      </c>
      <c r="G150" s="16" t="s">
        <v>220</v>
      </c>
      <c r="H150" s="16" t="s">
        <v>220</v>
      </c>
      <c r="I150" s="16">
        <v>343.75</v>
      </c>
      <c r="J150" s="16" t="s">
        <v>220</v>
      </c>
      <c r="K150" s="16" t="s">
        <v>220</v>
      </c>
      <c r="L150" s="16" t="s">
        <v>220</v>
      </c>
      <c r="M150" s="17">
        <v>0</v>
      </c>
      <c r="N150" s="15">
        <v>0</v>
      </c>
      <c r="O150" s="15">
        <v>0</v>
      </c>
      <c r="P150" s="15">
        <v>0</v>
      </c>
      <c r="Q150" s="15">
        <v>0</v>
      </c>
      <c r="R150" s="18">
        <v>2</v>
      </c>
      <c r="S150" s="18">
        <v>0</v>
      </c>
      <c r="T150" s="19">
        <v>0</v>
      </c>
      <c r="U150" s="15">
        <v>0</v>
      </c>
      <c r="V150" s="20" t="s">
        <v>242</v>
      </c>
      <c r="W150" s="20" t="s">
        <v>1189</v>
      </c>
      <c r="X150" s="15" t="s">
        <v>848</v>
      </c>
    </row>
    <row r="151" spans="1:24" x14ac:dyDescent="0.25">
      <c r="A151" s="12" t="s">
        <v>753</v>
      </c>
      <c r="B151" s="13" t="s">
        <v>234</v>
      </c>
      <c r="C151" s="13" t="s">
        <v>778</v>
      </c>
      <c r="D151" s="14" t="str">
        <f>HYPERLINK(Tabulka48243[[#This Row],[Sloupec2]],Tabulka48243[[#This Row],[Sloupec1]])</f>
        <v>A-Z WATER INVERTER</v>
      </c>
      <c r="E151" s="15">
        <v>923000</v>
      </c>
      <c r="F151" s="15">
        <v>0</v>
      </c>
      <c r="G151" s="16" t="s">
        <v>220</v>
      </c>
      <c r="H151" s="16" t="s">
        <v>220</v>
      </c>
      <c r="I151" s="16">
        <v>164</v>
      </c>
      <c r="J151" s="16" t="s">
        <v>220</v>
      </c>
      <c r="K151" s="16" t="s">
        <v>220</v>
      </c>
      <c r="L151" s="16" t="s">
        <v>220</v>
      </c>
      <c r="M151" s="17">
        <v>208</v>
      </c>
      <c r="N151" s="15">
        <v>0</v>
      </c>
      <c r="O151" s="15">
        <v>0</v>
      </c>
      <c r="P151" s="15">
        <v>0</v>
      </c>
      <c r="Q151" s="15">
        <v>0</v>
      </c>
      <c r="R151" s="18">
        <v>2</v>
      </c>
      <c r="S151" s="18">
        <v>0</v>
      </c>
      <c r="T151" s="19">
        <v>0</v>
      </c>
      <c r="U151" s="15">
        <v>0</v>
      </c>
      <c r="V151" s="20" t="s">
        <v>243</v>
      </c>
      <c r="W151" s="20" t="s">
        <v>1190</v>
      </c>
      <c r="X151" s="15" t="s">
        <v>849</v>
      </c>
    </row>
    <row r="152" spans="1:24" x14ac:dyDescent="0.25">
      <c r="A152" s="12" t="s">
        <v>753</v>
      </c>
      <c r="B152" s="13" t="s">
        <v>244</v>
      </c>
      <c r="C152" s="13" t="s">
        <v>777</v>
      </c>
      <c r="D152" s="14" t="str">
        <f>HYPERLINK(Tabulka48243[[#This Row],[Sloupec2]],Tabulka48243[[#This Row],[Sloupec1]])</f>
        <v>EcoFlow PowerOcean-Battery 5kWh</v>
      </c>
      <c r="E152" s="15">
        <v>343050</v>
      </c>
      <c r="F152" s="15">
        <v>0</v>
      </c>
      <c r="G152" s="16" t="s">
        <v>220</v>
      </c>
      <c r="H152" s="16" t="s">
        <v>220</v>
      </c>
      <c r="I152" s="16">
        <v>983.59</v>
      </c>
      <c r="J152" s="16" t="s">
        <v>220</v>
      </c>
      <c r="K152" s="16" t="s">
        <v>220</v>
      </c>
      <c r="L152" s="16" t="s">
        <v>220</v>
      </c>
      <c r="M152" s="17">
        <v>0</v>
      </c>
      <c r="N152" s="15">
        <v>0</v>
      </c>
      <c r="O152" s="15">
        <v>0</v>
      </c>
      <c r="P152" s="15">
        <v>0</v>
      </c>
      <c r="Q152" s="15">
        <v>0</v>
      </c>
      <c r="R152" s="18">
        <v>15</v>
      </c>
      <c r="S152" s="18">
        <v>0</v>
      </c>
      <c r="T152" s="19">
        <v>0</v>
      </c>
      <c r="U152" s="15">
        <v>0</v>
      </c>
      <c r="V152" s="20" t="s">
        <v>245</v>
      </c>
      <c r="W152" s="20" t="s">
        <v>1191</v>
      </c>
      <c r="X152" s="15" t="s">
        <v>850</v>
      </c>
    </row>
    <row r="153" spans="1:24" x14ac:dyDescent="0.25">
      <c r="A153" s="12" t="s">
        <v>753</v>
      </c>
      <c r="B153" s="13" t="s">
        <v>244</v>
      </c>
      <c r="C153" s="13" t="s">
        <v>778</v>
      </c>
      <c r="D153" s="14" t="str">
        <f>HYPERLINK(Tabulka48243[[#This Row],[Sloupec2]],Tabulka48243[[#This Row],[Sloupec1]])</f>
        <v>EcoFlow PowerOcean Base&amp;Junction Box</v>
      </c>
      <c r="E153" s="15">
        <v>543012</v>
      </c>
      <c r="F153" s="15">
        <v>0</v>
      </c>
      <c r="G153" s="16" t="s">
        <v>220</v>
      </c>
      <c r="H153" s="16" t="s">
        <v>220</v>
      </c>
      <c r="I153" s="16">
        <v>433.65</v>
      </c>
      <c r="J153" s="16" t="s">
        <v>220</v>
      </c>
      <c r="K153" s="16" t="s">
        <v>220</v>
      </c>
      <c r="L153" s="16" t="s">
        <v>220</v>
      </c>
      <c r="M153" s="17">
        <v>0</v>
      </c>
      <c r="N153" s="15">
        <v>0</v>
      </c>
      <c r="O153" s="15">
        <v>0</v>
      </c>
      <c r="P153" s="15">
        <v>0</v>
      </c>
      <c r="Q153" s="15">
        <v>0</v>
      </c>
      <c r="R153" s="18">
        <v>0</v>
      </c>
      <c r="S153" s="18">
        <v>0</v>
      </c>
      <c r="T153" s="19">
        <v>0</v>
      </c>
      <c r="U153" s="15">
        <v>0</v>
      </c>
      <c r="V153" s="20" t="s">
        <v>246</v>
      </c>
      <c r="W153" s="20" t="s">
        <v>1192</v>
      </c>
      <c r="X153" s="15" t="s">
        <v>851</v>
      </c>
    </row>
    <row r="154" spans="1:24" x14ac:dyDescent="0.25">
      <c r="A154" s="12" t="s">
        <v>753</v>
      </c>
      <c r="B154" s="13" t="s">
        <v>244</v>
      </c>
      <c r="C154" s="13" t="s">
        <v>778</v>
      </c>
      <c r="D154" s="14" t="str">
        <f>HYPERLINK(Tabulka48243[[#This Row],[Sloupec2]],Tabulka48243[[#This Row],[Sloupec1]])</f>
        <v>EcoFlow PowerOcean Battery Base</v>
      </c>
      <c r="E154" s="15">
        <v>543022</v>
      </c>
      <c r="F154" s="15">
        <v>0</v>
      </c>
      <c r="G154" s="16" t="s">
        <v>220</v>
      </c>
      <c r="H154" s="16" t="s">
        <v>220</v>
      </c>
      <c r="I154" s="16">
        <v>174.3</v>
      </c>
      <c r="J154" s="16" t="s">
        <v>220</v>
      </c>
      <c r="K154" s="16" t="s">
        <v>220</v>
      </c>
      <c r="L154" s="16" t="s">
        <v>220</v>
      </c>
      <c r="M154" s="17">
        <v>0</v>
      </c>
      <c r="N154" s="15">
        <v>0</v>
      </c>
      <c r="O154" s="15">
        <v>0</v>
      </c>
      <c r="P154" s="15">
        <v>0</v>
      </c>
      <c r="Q154" s="15">
        <v>0</v>
      </c>
      <c r="R154" s="18">
        <v>0</v>
      </c>
      <c r="S154" s="18">
        <v>0</v>
      </c>
      <c r="T154" s="19">
        <v>0</v>
      </c>
      <c r="U154" s="15">
        <v>0</v>
      </c>
      <c r="V154" s="20" t="s">
        <v>247</v>
      </c>
      <c r="W154" s="20" t="s">
        <v>1193</v>
      </c>
      <c r="X154" s="15" t="s">
        <v>248</v>
      </c>
    </row>
    <row r="155" spans="1:24" x14ac:dyDescent="0.25">
      <c r="A155" s="12" t="s">
        <v>753</v>
      </c>
      <c r="B155" s="13" t="s">
        <v>244</v>
      </c>
      <c r="C155" s="13" t="s">
        <v>778</v>
      </c>
      <c r="D155" s="14" t="str">
        <f>HYPERLINK(Tabulka48243[[#This Row],[Sloupec2]],Tabulka48243[[#This Row],[Sloupec1]])</f>
        <v>EcoFlow PowerOcean DC Fit Converter</v>
      </c>
      <c r="E155" s="15">
        <v>543011</v>
      </c>
      <c r="F155" s="15">
        <v>0</v>
      </c>
      <c r="G155" s="16" t="s">
        <v>220</v>
      </c>
      <c r="H155" s="16" t="s">
        <v>220</v>
      </c>
      <c r="I155" s="16">
        <v>383.25</v>
      </c>
      <c r="J155" s="16" t="s">
        <v>220</v>
      </c>
      <c r="K155" s="16" t="s">
        <v>220</v>
      </c>
      <c r="L155" s="16" t="s">
        <v>220</v>
      </c>
      <c r="M155" s="17">
        <v>0</v>
      </c>
      <c r="N155" s="15">
        <v>0</v>
      </c>
      <c r="O155" s="15">
        <v>0</v>
      </c>
      <c r="P155" s="15">
        <v>0</v>
      </c>
      <c r="Q155" s="15">
        <v>0</v>
      </c>
      <c r="R155" s="18">
        <v>0</v>
      </c>
      <c r="S155" s="18">
        <v>0</v>
      </c>
      <c r="T155" s="19">
        <v>0</v>
      </c>
      <c r="U155" s="15">
        <v>0</v>
      </c>
      <c r="V155" s="20" t="s">
        <v>249</v>
      </c>
      <c r="W155" s="20" t="s">
        <v>1194</v>
      </c>
      <c r="X155" s="15" t="s">
        <v>852</v>
      </c>
    </row>
    <row r="156" spans="1:24" x14ac:dyDescent="0.25">
      <c r="A156" s="12" t="s">
        <v>753</v>
      </c>
      <c r="B156" s="13" t="s">
        <v>244</v>
      </c>
      <c r="C156" s="13" t="s">
        <v>778</v>
      </c>
      <c r="D156" s="14" t="str">
        <f>HYPERLINK(Tabulka48243[[#This Row],[Sloupec2]],Tabulka48243[[#This Row],[Sloupec1]])</f>
        <v>EcoFLow SET PowerOcean DC Fit 10kWh Kit</v>
      </c>
      <c r="E156" s="15">
        <v>543001</v>
      </c>
      <c r="F156" s="15">
        <v>0</v>
      </c>
      <c r="G156" s="16" t="s">
        <v>220</v>
      </c>
      <c r="H156" s="16" t="s">
        <v>220</v>
      </c>
      <c r="I156" s="16">
        <v>2524.73</v>
      </c>
      <c r="J156" s="16" t="s">
        <v>220</v>
      </c>
      <c r="K156" s="16" t="s">
        <v>220</v>
      </c>
      <c r="L156" s="16" t="s">
        <v>220</v>
      </c>
      <c r="M156" s="17">
        <v>0</v>
      </c>
      <c r="N156" s="15">
        <v>0</v>
      </c>
      <c r="O156" s="15">
        <v>0</v>
      </c>
      <c r="P156" s="15">
        <v>0</v>
      </c>
      <c r="Q156" s="15">
        <v>0</v>
      </c>
      <c r="R156" s="18">
        <v>0</v>
      </c>
      <c r="S156" s="18">
        <v>0</v>
      </c>
      <c r="T156" s="19">
        <v>0</v>
      </c>
      <c r="U156" s="15">
        <v>0</v>
      </c>
      <c r="V156" s="20" t="s">
        <v>250</v>
      </c>
      <c r="W156" s="20">
        <v>0</v>
      </c>
      <c r="X156" s="15" t="s">
        <v>251</v>
      </c>
    </row>
    <row r="157" spans="1:24" x14ac:dyDescent="0.25">
      <c r="A157" s="12" t="s">
        <v>753</v>
      </c>
      <c r="B157" s="13" t="s">
        <v>252</v>
      </c>
      <c r="C157" s="13" t="s">
        <v>780</v>
      </c>
      <c r="D157" s="14" t="str">
        <f>HYPERLINK(Tabulka48243[[#This Row],[Sloupec2]],Tabulka48243[[#This Row],[Sloupec1]])</f>
        <v>DC BOX PHOENIX SOL-SC-1ST-0-DC-1MPPT</v>
      </c>
      <c r="E157" s="15">
        <v>820204</v>
      </c>
      <c r="F157" s="15">
        <v>0</v>
      </c>
      <c r="G157" s="16" t="s">
        <v>220</v>
      </c>
      <c r="H157" s="16" t="s">
        <v>220</v>
      </c>
      <c r="I157" s="16">
        <v>134.29</v>
      </c>
      <c r="J157" s="16" t="s">
        <v>220</v>
      </c>
      <c r="K157" s="16" t="s">
        <v>220</v>
      </c>
      <c r="L157" s="16" t="s">
        <v>220</v>
      </c>
      <c r="M157" s="17">
        <v>0</v>
      </c>
      <c r="N157" s="15">
        <v>0</v>
      </c>
      <c r="O157" s="15">
        <v>0</v>
      </c>
      <c r="P157" s="15">
        <v>0</v>
      </c>
      <c r="Q157" s="15">
        <v>0</v>
      </c>
      <c r="R157" s="18">
        <v>2</v>
      </c>
      <c r="S157" s="18">
        <v>0</v>
      </c>
      <c r="T157" s="19">
        <v>0</v>
      </c>
      <c r="U157" s="15">
        <v>0</v>
      </c>
      <c r="V157" s="20" t="s">
        <v>253</v>
      </c>
      <c r="W157" s="20" t="s">
        <v>1195</v>
      </c>
      <c r="X157" s="15" t="s">
        <v>778</v>
      </c>
    </row>
    <row r="158" spans="1:24" x14ac:dyDescent="0.25">
      <c r="A158" s="12" t="s">
        <v>753</v>
      </c>
      <c r="B158" s="13" t="s">
        <v>252</v>
      </c>
      <c r="C158" s="13" t="s">
        <v>780</v>
      </c>
      <c r="D158" s="14" t="str">
        <f>HYPERLINK(Tabulka48243[[#This Row],[Sloupec2]],Tabulka48243[[#This Row],[Sloupec1]])</f>
        <v>DC BOX PHOENIX SOL-SC-3ST-0-DC-1MPPT</v>
      </c>
      <c r="E158" s="15">
        <v>820203</v>
      </c>
      <c r="F158" s="15">
        <v>0</v>
      </c>
      <c r="G158" s="16" t="s">
        <v>220</v>
      </c>
      <c r="H158" s="16" t="s">
        <v>220</v>
      </c>
      <c r="I158" s="16">
        <v>178.14</v>
      </c>
      <c r="J158" s="16" t="s">
        <v>220</v>
      </c>
      <c r="K158" s="16" t="s">
        <v>220</v>
      </c>
      <c r="L158" s="16" t="s">
        <v>220</v>
      </c>
      <c r="M158" s="17">
        <v>54</v>
      </c>
      <c r="N158" s="15">
        <v>0</v>
      </c>
      <c r="O158" s="15">
        <v>0</v>
      </c>
      <c r="P158" s="15">
        <v>0</v>
      </c>
      <c r="Q158" s="15">
        <v>0</v>
      </c>
      <c r="R158" s="18">
        <v>2</v>
      </c>
      <c r="S158" s="18">
        <v>0</v>
      </c>
      <c r="T158" s="19">
        <v>0</v>
      </c>
      <c r="U158" s="15">
        <v>0</v>
      </c>
      <c r="V158" s="20" t="s">
        <v>254</v>
      </c>
      <c r="W158" s="20" t="s">
        <v>1196</v>
      </c>
      <c r="X158" s="15" t="s">
        <v>778</v>
      </c>
    </row>
    <row r="159" spans="1:24" x14ac:dyDescent="0.25">
      <c r="A159" s="12" t="s">
        <v>753</v>
      </c>
      <c r="B159" s="13" t="s">
        <v>255</v>
      </c>
      <c r="C159" s="13" t="s">
        <v>778</v>
      </c>
      <c r="D159" s="14" t="str">
        <f>HYPERLINK(Tabulka48243[[#This Row],[Sloupec2]],Tabulka48243[[#This Row],[Sloupec1]])</f>
        <v>Konektory MC4 32.0017P0001-UR</v>
      </c>
      <c r="E159" s="15">
        <v>514025</v>
      </c>
      <c r="F159" s="15">
        <v>0</v>
      </c>
      <c r="G159" s="16" t="s">
        <v>220</v>
      </c>
      <c r="H159" s="16" t="s">
        <v>220</v>
      </c>
      <c r="I159" s="16">
        <v>0.67</v>
      </c>
      <c r="J159" s="16" t="s">
        <v>220</v>
      </c>
      <c r="K159" s="16" t="s">
        <v>220</v>
      </c>
      <c r="L159" s="16" t="s">
        <v>220</v>
      </c>
      <c r="M159" s="17">
        <v>2014</v>
      </c>
      <c r="N159" s="15">
        <v>0</v>
      </c>
      <c r="O159" s="15">
        <v>0</v>
      </c>
      <c r="P159" s="15">
        <v>0</v>
      </c>
      <c r="Q159" s="15">
        <v>0</v>
      </c>
      <c r="R159" s="18">
        <v>2</v>
      </c>
      <c r="S159" s="18">
        <v>0</v>
      </c>
      <c r="T159" s="19">
        <v>0</v>
      </c>
      <c r="U159" s="15">
        <v>0</v>
      </c>
      <c r="V159" s="20" t="s">
        <v>256</v>
      </c>
      <c r="W159" s="20" t="s">
        <v>1197</v>
      </c>
      <c r="X159" s="15" t="s">
        <v>778</v>
      </c>
    </row>
    <row r="160" spans="1:24" x14ac:dyDescent="0.25">
      <c r="A160" s="12" t="s">
        <v>753</v>
      </c>
      <c r="B160" s="13" t="s">
        <v>255</v>
      </c>
      <c r="C160" s="13" t="s">
        <v>778</v>
      </c>
      <c r="D160" s="14" t="str">
        <f>HYPERLINK(Tabulka48243[[#This Row],[Sloupec2]],Tabulka48243[[#This Row],[Sloupec1]])</f>
        <v>Konektory MC4 32.0016P0001-UR</v>
      </c>
      <c r="E160" s="15">
        <v>514015</v>
      </c>
      <c r="F160" s="15">
        <v>0</v>
      </c>
      <c r="G160" s="16" t="s">
        <v>220</v>
      </c>
      <c r="H160" s="16" t="s">
        <v>220</v>
      </c>
      <c r="I160" s="16">
        <v>0.88</v>
      </c>
      <c r="J160" s="16" t="s">
        <v>220</v>
      </c>
      <c r="K160" s="16" t="s">
        <v>220</v>
      </c>
      <c r="L160" s="16" t="s">
        <v>220</v>
      </c>
      <c r="M160" s="17">
        <v>2014</v>
      </c>
      <c r="N160" s="15">
        <v>0</v>
      </c>
      <c r="O160" s="15">
        <v>0</v>
      </c>
      <c r="P160" s="15">
        <v>0</v>
      </c>
      <c r="Q160" s="15">
        <v>0</v>
      </c>
      <c r="R160" s="18">
        <v>2</v>
      </c>
      <c r="S160" s="18">
        <v>0</v>
      </c>
      <c r="T160" s="19">
        <v>0</v>
      </c>
      <c r="U160" s="15">
        <v>0</v>
      </c>
      <c r="V160" s="20" t="s">
        <v>257</v>
      </c>
      <c r="W160" s="20" t="s">
        <v>1198</v>
      </c>
      <c r="X160" s="15" t="s">
        <v>778</v>
      </c>
    </row>
    <row r="161" spans="1:24" x14ac:dyDescent="0.25">
      <c r="A161" s="12" t="s">
        <v>753</v>
      </c>
      <c r="B161" s="13" t="s">
        <v>258</v>
      </c>
      <c r="C161" s="13" t="s">
        <v>776</v>
      </c>
      <c r="D161" s="14" t="str">
        <f>HYPERLINK(Tabulka48243[[#This Row],[Sloupec2]],Tabulka48243[[#This Row],[Sloupec1]])</f>
        <v>GoodWe GW8K-ET</v>
      </c>
      <c r="E161" s="15">
        <v>208081</v>
      </c>
      <c r="F161" s="15">
        <v>8</v>
      </c>
      <c r="G161" s="16" t="s">
        <v>220</v>
      </c>
      <c r="H161" s="16" t="s">
        <v>220</v>
      </c>
      <c r="I161" s="16">
        <v>1265.3399999999999</v>
      </c>
      <c r="J161" s="16" t="s">
        <v>220</v>
      </c>
      <c r="K161" s="16" t="s">
        <v>220</v>
      </c>
      <c r="L161" s="16" t="s">
        <v>220</v>
      </c>
      <c r="M161" s="17">
        <v>4</v>
      </c>
      <c r="N161" s="15">
        <v>0</v>
      </c>
      <c r="O161" s="15">
        <v>0</v>
      </c>
      <c r="P161" s="15">
        <v>0</v>
      </c>
      <c r="Q161" s="15">
        <v>0</v>
      </c>
      <c r="R161" s="18">
        <v>5</v>
      </c>
      <c r="S161" s="18">
        <v>0</v>
      </c>
      <c r="T161" s="19">
        <v>0</v>
      </c>
      <c r="U161" s="15">
        <v>0</v>
      </c>
      <c r="V161" s="20" t="s">
        <v>259</v>
      </c>
      <c r="W161" s="20" t="s">
        <v>1199</v>
      </c>
      <c r="X161" s="15" t="s">
        <v>853</v>
      </c>
    </row>
    <row r="162" spans="1:24" x14ac:dyDescent="0.25">
      <c r="A162" s="12" t="s">
        <v>753</v>
      </c>
      <c r="B162" s="13" t="s">
        <v>258</v>
      </c>
      <c r="C162" s="13" t="s">
        <v>776</v>
      </c>
      <c r="D162" s="14" t="str">
        <f>HYPERLINK(Tabulka48243[[#This Row],[Sloupec2]],Tabulka48243[[#This Row],[Sloupec1]])</f>
        <v>GoodWe GW10K-ET</v>
      </c>
      <c r="E162" s="15">
        <v>208101</v>
      </c>
      <c r="F162" s="15">
        <v>10</v>
      </c>
      <c r="G162" s="16" t="s">
        <v>220</v>
      </c>
      <c r="H162" s="16" t="s">
        <v>220</v>
      </c>
      <c r="I162" s="16">
        <v>799</v>
      </c>
      <c r="J162" s="16" t="s">
        <v>220</v>
      </c>
      <c r="K162" s="16" t="s">
        <v>220</v>
      </c>
      <c r="L162" s="16" t="s">
        <v>220</v>
      </c>
      <c r="M162" s="17">
        <v>29</v>
      </c>
      <c r="N162" s="15">
        <v>0</v>
      </c>
      <c r="O162" s="15">
        <v>0</v>
      </c>
      <c r="P162" s="15">
        <v>0</v>
      </c>
      <c r="Q162" s="15">
        <v>0</v>
      </c>
      <c r="R162" s="18">
        <v>5</v>
      </c>
      <c r="S162" s="18">
        <v>0</v>
      </c>
      <c r="T162" s="19">
        <v>0</v>
      </c>
      <c r="U162" s="15">
        <v>0</v>
      </c>
      <c r="V162" s="20" t="s">
        <v>260</v>
      </c>
      <c r="W162" s="20" t="s">
        <v>1200</v>
      </c>
      <c r="X162" s="15" t="s">
        <v>853</v>
      </c>
    </row>
    <row r="163" spans="1:24" x14ac:dyDescent="0.25">
      <c r="A163" s="12" t="s">
        <v>753</v>
      </c>
      <c r="B163" s="13" t="s">
        <v>258</v>
      </c>
      <c r="C163" s="13" t="s">
        <v>776</v>
      </c>
      <c r="D163" s="14" t="str">
        <f>HYPERLINK(Tabulka48243[[#This Row],[Sloupec2]],Tabulka48243[[#This Row],[Sloupec1]])</f>
        <v>GoodWe GW10KN-ET</v>
      </c>
      <c r="E163" s="15">
        <v>208102</v>
      </c>
      <c r="F163" s="15">
        <v>10</v>
      </c>
      <c r="G163" s="16" t="s">
        <v>220</v>
      </c>
      <c r="H163" s="16" t="s">
        <v>220</v>
      </c>
      <c r="I163" s="16">
        <v>876.02</v>
      </c>
      <c r="J163" s="16" t="s">
        <v>220</v>
      </c>
      <c r="K163" s="16" t="s">
        <v>220</v>
      </c>
      <c r="L163" s="16" t="s">
        <v>220</v>
      </c>
      <c r="M163" s="17">
        <v>77</v>
      </c>
      <c r="N163" s="15">
        <v>0</v>
      </c>
      <c r="O163" s="15">
        <v>0</v>
      </c>
      <c r="P163" s="15">
        <v>0</v>
      </c>
      <c r="Q163" s="15">
        <v>0</v>
      </c>
      <c r="R163" s="18">
        <v>5</v>
      </c>
      <c r="S163" s="18">
        <v>0</v>
      </c>
      <c r="T163" s="19">
        <v>0</v>
      </c>
      <c r="U163" s="15">
        <v>0</v>
      </c>
      <c r="V163" s="20" t="s">
        <v>261</v>
      </c>
      <c r="W163" s="20" t="s">
        <v>1201</v>
      </c>
      <c r="X163" s="15" t="s">
        <v>853</v>
      </c>
    </row>
    <row r="164" spans="1:24" x14ac:dyDescent="0.25">
      <c r="A164" s="12" t="s">
        <v>753</v>
      </c>
      <c r="B164" s="13" t="s">
        <v>258</v>
      </c>
      <c r="C164" s="13" t="s">
        <v>776</v>
      </c>
      <c r="D164" s="14" t="str">
        <f>HYPERLINK(Tabulka48243[[#This Row],[Sloupec2]],Tabulka48243[[#This Row],[Sloupec1]])</f>
        <v>GoodWe GW15K-ET</v>
      </c>
      <c r="E164" s="15">
        <v>208150</v>
      </c>
      <c r="F164" s="15">
        <v>15</v>
      </c>
      <c r="G164" s="16" t="s">
        <v>220</v>
      </c>
      <c r="H164" s="16" t="s">
        <v>220</v>
      </c>
      <c r="I164" s="16">
        <v>1999</v>
      </c>
      <c r="J164" s="16" t="s">
        <v>220</v>
      </c>
      <c r="K164" s="16" t="s">
        <v>220</v>
      </c>
      <c r="L164" s="16" t="s">
        <v>220</v>
      </c>
      <c r="M164" s="17">
        <v>5</v>
      </c>
      <c r="N164" s="15">
        <v>0</v>
      </c>
      <c r="O164" s="15">
        <v>0</v>
      </c>
      <c r="P164" s="15">
        <v>0</v>
      </c>
      <c r="Q164" s="15">
        <v>0</v>
      </c>
      <c r="R164" s="18">
        <v>5</v>
      </c>
      <c r="S164" s="18">
        <v>0</v>
      </c>
      <c r="T164" s="19">
        <v>0</v>
      </c>
      <c r="U164" s="15">
        <v>0</v>
      </c>
      <c r="V164" s="20" t="s">
        <v>262</v>
      </c>
      <c r="W164" s="20" t="s">
        <v>1202</v>
      </c>
      <c r="X164" s="15" t="s">
        <v>853</v>
      </c>
    </row>
    <row r="165" spans="1:24" x14ac:dyDescent="0.25">
      <c r="A165" s="12" t="s">
        <v>753</v>
      </c>
      <c r="B165" s="13" t="s">
        <v>258</v>
      </c>
      <c r="C165" s="13" t="s">
        <v>776</v>
      </c>
      <c r="D165" s="14" t="str">
        <f>HYPERLINK(Tabulka48243[[#This Row],[Sloupec2]],Tabulka48243[[#This Row],[Sloupec1]])</f>
        <v>GoodWe SET GoodWe GW10KN-ET + AEG AS-BBH1-10000/HV V2</v>
      </c>
      <c r="E165" s="15">
        <v>208006</v>
      </c>
      <c r="F165" s="15">
        <v>10</v>
      </c>
      <c r="G165" s="16" t="s">
        <v>220</v>
      </c>
      <c r="H165" s="16" t="s">
        <v>220</v>
      </c>
      <c r="I165" s="16">
        <v>2447.96</v>
      </c>
      <c r="J165" s="16" t="s">
        <v>220</v>
      </c>
      <c r="K165" s="16" t="s">
        <v>220</v>
      </c>
      <c r="L165" s="16" t="s">
        <v>220</v>
      </c>
      <c r="M165" s="17">
        <v>0</v>
      </c>
      <c r="N165" s="15">
        <v>0</v>
      </c>
      <c r="O165" s="15">
        <v>0</v>
      </c>
      <c r="P165" s="15">
        <v>0</v>
      </c>
      <c r="Q165" s="15">
        <v>0</v>
      </c>
      <c r="R165" s="18">
        <v>5</v>
      </c>
      <c r="S165" s="18">
        <v>0</v>
      </c>
      <c r="T165" s="19">
        <v>0</v>
      </c>
      <c r="U165" s="15">
        <v>0</v>
      </c>
      <c r="V165" s="20" t="s">
        <v>263</v>
      </c>
      <c r="W165" s="20" t="s">
        <v>1203</v>
      </c>
      <c r="X165" s="15" t="s">
        <v>853</v>
      </c>
    </row>
    <row r="166" spans="1:24" x14ac:dyDescent="0.25">
      <c r="A166" s="12" t="s">
        <v>753</v>
      </c>
      <c r="B166" s="13" t="s">
        <v>258</v>
      </c>
      <c r="C166" s="13" t="s">
        <v>776</v>
      </c>
      <c r="D166" s="14" t="str">
        <f>HYPERLINK(Tabulka48243[[#This Row],[Sloupec2]],Tabulka48243[[#This Row],[Sloupec1]])</f>
        <v>GoodWe SET GoodWe GW10KN-ET + AEG AS-BBH1-10000/HV</v>
      </c>
      <c r="E166" s="15">
        <v>208007</v>
      </c>
      <c r="F166" s="15">
        <v>0</v>
      </c>
      <c r="G166" s="16" t="s">
        <v>220</v>
      </c>
      <c r="H166" s="16" t="s">
        <v>220</v>
      </c>
      <c r="I166" s="16">
        <v>2660.18</v>
      </c>
      <c r="J166" s="16" t="s">
        <v>220</v>
      </c>
      <c r="K166" s="16" t="s">
        <v>220</v>
      </c>
      <c r="L166" s="16" t="s">
        <v>220</v>
      </c>
      <c r="M166" s="17">
        <v>0</v>
      </c>
      <c r="N166" s="15">
        <v>0</v>
      </c>
      <c r="O166" s="15">
        <v>0</v>
      </c>
      <c r="P166" s="15">
        <v>0</v>
      </c>
      <c r="Q166" s="15">
        <v>0</v>
      </c>
      <c r="R166" s="18">
        <v>0</v>
      </c>
      <c r="S166" s="18">
        <v>0</v>
      </c>
      <c r="T166" s="19">
        <v>0</v>
      </c>
      <c r="U166" s="15">
        <v>0</v>
      </c>
      <c r="V166" s="20" t="s">
        <v>264</v>
      </c>
      <c r="W166" s="20" t="s">
        <v>1204</v>
      </c>
      <c r="X166" s="15" t="s">
        <v>853</v>
      </c>
    </row>
    <row r="167" spans="1:24" x14ac:dyDescent="0.25">
      <c r="A167" s="12" t="s">
        <v>753</v>
      </c>
      <c r="B167" s="13" t="s">
        <v>258</v>
      </c>
      <c r="C167" s="13" t="s">
        <v>778</v>
      </c>
      <c r="D167" s="14" t="str">
        <f>HYPERLINK(Tabulka48243[[#This Row],[Sloupec2]],Tabulka48243[[#This Row],[Sloupec1]])</f>
        <v>GoodWe Smart Meter GM3000</v>
      </c>
      <c r="E167" s="15">
        <v>508101</v>
      </c>
      <c r="F167" s="15">
        <v>0</v>
      </c>
      <c r="G167" s="16" t="s">
        <v>220</v>
      </c>
      <c r="H167" s="16" t="s">
        <v>220</v>
      </c>
      <c r="I167" s="16">
        <v>133.55000000000001</v>
      </c>
      <c r="J167" s="16" t="s">
        <v>220</v>
      </c>
      <c r="K167" s="16" t="s">
        <v>220</v>
      </c>
      <c r="L167" s="16" t="s">
        <v>220</v>
      </c>
      <c r="M167" s="17">
        <v>4</v>
      </c>
      <c r="N167" s="15">
        <v>0</v>
      </c>
      <c r="O167" s="15">
        <v>0</v>
      </c>
      <c r="P167" s="15">
        <v>0</v>
      </c>
      <c r="Q167" s="15">
        <v>0</v>
      </c>
      <c r="R167" s="18">
        <v>2</v>
      </c>
      <c r="S167" s="18">
        <v>0</v>
      </c>
      <c r="T167" s="19">
        <v>0</v>
      </c>
      <c r="U167" s="15">
        <v>0</v>
      </c>
      <c r="V167" s="20" t="s">
        <v>265</v>
      </c>
      <c r="W167" s="20" t="s">
        <v>1205</v>
      </c>
      <c r="X167" s="15" t="s">
        <v>778</v>
      </c>
    </row>
    <row r="168" spans="1:24" x14ac:dyDescent="0.25">
      <c r="A168" s="12" t="s">
        <v>753</v>
      </c>
      <c r="B168" s="13" t="s">
        <v>258</v>
      </c>
      <c r="C168" s="13" t="s">
        <v>778</v>
      </c>
      <c r="D168" s="14" t="str">
        <f>HYPERLINK(Tabulka48243[[#This Row],[Sloupec2]],Tabulka48243[[#This Row],[Sloupec1]])</f>
        <v>Goodwe Data Logging Stick Wifi/Lan</v>
      </c>
      <c r="E168" s="15">
        <v>508103</v>
      </c>
      <c r="F168" s="15">
        <v>0</v>
      </c>
      <c r="G168" s="16" t="s">
        <v>220</v>
      </c>
      <c r="H168" s="16" t="s">
        <v>220</v>
      </c>
      <c r="I168" s="16">
        <v>33.479999999999997</v>
      </c>
      <c r="J168" s="16" t="s">
        <v>220</v>
      </c>
      <c r="K168" s="16" t="s">
        <v>220</v>
      </c>
      <c r="L168" s="16" t="s">
        <v>220</v>
      </c>
      <c r="M168" s="17">
        <v>3</v>
      </c>
      <c r="N168" s="15">
        <v>0</v>
      </c>
      <c r="O168" s="15">
        <v>0</v>
      </c>
      <c r="P168" s="15">
        <v>0</v>
      </c>
      <c r="Q168" s="15">
        <v>0</v>
      </c>
      <c r="R168" s="18">
        <v>2</v>
      </c>
      <c r="S168" s="18">
        <v>0</v>
      </c>
      <c r="T168" s="19">
        <v>0</v>
      </c>
      <c r="U168" s="15">
        <v>0</v>
      </c>
      <c r="V168" s="20" t="s">
        <v>266</v>
      </c>
      <c r="W168" s="20" t="s">
        <v>1206</v>
      </c>
      <c r="X168" s="15" t="s">
        <v>778</v>
      </c>
    </row>
    <row r="169" spans="1:24" x14ac:dyDescent="0.25">
      <c r="A169" s="12" t="s">
        <v>753</v>
      </c>
      <c r="B169" s="13" t="s">
        <v>258</v>
      </c>
      <c r="C169" s="13" t="s">
        <v>778</v>
      </c>
      <c r="D169" s="14" t="str">
        <f>HYPERLINK(Tabulka48243[[#This Row],[Sloupec2]],Tabulka48243[[#This Row],[Sloupec1]])</f>
        <v>Goodwe Data Logging Stick Wifi/Lan/BT</v>
      </c>
      <c r="E169" s="15">
        <v>508105</v>
      </c>
      <c r="F169" s="15">
        <v>0</v>
      </c>
      <c r="G169" s="16" t="s">
        <v>220</v>
      </c>
      <c r="H169" s="16" t="s">
        <v>220</v>
      </c>
      <c r="I169" s="16">
        <v>29.66</v>
      </c>
      <c r="J169" s="16" t="s">
        <v>220</v>
      </c>
      <c r="K169" s="16" t="s">
        <v>220</v>
      </c>
      <c r="L169" s="16" t="s">
        <v>220</v>
      </c>
      <c r="M169" s="17">
        <v>1</v>
      </c>
      <c r="N169" s="15">
        <v>0</v>
      </c>
      <c r="O169" s="15">
        <v>0</v>
      </c>
      <c r="P169" s="15">
        <v>0</v>
      </c>
      <c r="Q169" s="15">
        <v>0</v>
      </c>
      <c r="R169" s="18">
        <v>2</v>
      </c>
      <c r="S169" s="18">
        <v>0</v>
      </c>
      <c r="T169" s="19">
        <v>0</v>
      </c>
      <c r="U169" s="15">
        <v>0</v>
      </c>
      <c r="V169" s="20" t="s">
        <v>267</v>
      </c>
      <c r="W169" s="20" t="s">
        <v>1207</v>
      </c>
      <c r="X169" s="15" t="s">
        <v>778</v>
      </c>
    </row>
    <row r="170" spans="1:24" x14ac:dyDescent="0.25">
      <c r="A170" s="12" t="s">
        <v>753</v>
      </c>
      <c r="B170" s="13" t="s">
        <v>213</v>
      </c>
      <c r="C170" s="13" t="s">
        <v>781</v>
      </c>
      <c r="D170" s="14" t="str">
        <f>HYPERLINK(Tabulka48243[[#This Row],[Sloupec2]],Tabulka48243[[#This Row],[Sloupec1]])</f>
        <v>Growatt microinverter NEO 800M-X (WIFI)</v>
      </c>
      <c r="E170" s="15">
        <v>209080</v>
      </c>
      <c r="F170" s="15">
        <v>0.8</v>
      </c>
      <c r="G170" s="16" t="s">
        <v>220</v>
      </c>
      <c r="H170" s="16" t="s">
        <v>220</v>
      </c>
      <c r="I170" s="16">
        <v>64.900000000000006</v>
      </c>
      <c r="J170" s="16" t="s">
        <v>220</v>
      </c>
      <c r="K170" s="16" t="s">
        <v>220</v>
      </c>
      <c r="L170" s="16" t="s">
        <v>220</v>
      </c>
      <c r="M170" s="17">
        <v>41</v>
      </c>
      <c r="N170" s="15">
        <v>0</v>
      </c>
      <c r="O170" s="15">
        <v>0</v>
      </c>
      <c r="P170" s="15">
        <v>0</v>
      </c>
      <c r="Q170" s="15">
        <v>0</v>
      </c>
      <c r="R170" s="18">
        <v>12</v>
      </c>
      <c r="S170" s="18">
        <v>0</v>
      </c>
      <c r="T170" s="19">
        <v>0</v>
      </c>
      <c r="U170" s="15">
        <v>0</v>
      </c>
      <c r="V170" s="20" t="s">
        <v>268</v>
      </c>
      <c r="W170" s="20" t="s">
        <v>1208</v>
      </c>
      <c r="X170" s="15" t="s">
        <v>854</v>
      </c>
    </row>
    <row r="171" spans="1:24" x14ac:dyDescent="0.25">
      <c r="A171" s="12" t="s">
        <v>753</v>
      </c>
      <c r="B171" s="13" t="s">
        <v>213</v>
      </c>
      <c r="C171" s="13" t="s">
        <v>781</v>
      </c>
      <c r="D171" s="14" t="str">
        <f>HYPERLINK(Tabulka48243[[#This Row],[Sloupec2]],Tabulka48243[[#This Row],[Sloupec1]])</f>
        <v>Growattt SET NEO 800M-X + Power cord 5m + Growatt Noah 2000</v>
      </c>
      <c r="E171" s="15">
        <v>209039</v>
      </c>
      <c r="F171" s="15">
        <v>0.8</v>
      </c>
      <c r="G171" s="16" t="s">
        <v>220</v>
      </c>
      <c r="H171" s="16" t="s">
        <v>220</v>
      </c>
      <c r="I171" s="16">
        <v>497.53</v>
      </c>
      <c r="J171" s="16" t="s">
        <v>220</v>
      </c>
      <c r="K171" s="16" t="s">
        <v>220</v>
      </c>
      <c r="L171" s="16" t="s">
        <v>220</v>
      </c>
      <c r="M171" s="17">
        <v>0</v>
      </c>
      <c r="N171" s="15">
        <v>0</v>
      </c>
      <c r="O171" s="15">
        <v>0</v>
      </c>
      <c r="P171" s="15">
        <v>0</v>
      </c>
      <c r="Q171" s="15">
        <v>0</v>
      </c>
      <c r="R171" s="18">
        <v>0</v>
      </c>
      <c r="S171" s="18">
        <v>0</v>
      </c>
      <c r="T171" s="19">
        <v>0</v>
      </c>
      <c r="U171" s="15">
        <v>0</v>
      </c>
      <c r="V171" s="20" t="s">
        <v>269</v>
      </c>
      <c r="W171" s="20" t="s">
        <v>1209</v>
      </c>
      <c r="X171" s="15" t="s">
        <v>855</v>
      </c>
    </row>
    <row r="172" spans="1:24" x14ac:dyDescent="0.25">
      <c r="A172" s="12" t="s">
        <v>753</v>
      </c>
      <c r="B172" s="13" t="s">
        <v>213</v>
      </c>
      <c r="C172" s="13" t="s">
        <v>781</v>
      </c>
      <c r="D172" s="14" t="str">
        <f>HYPERLINK(Tabulka48243[[#This Row],[Sloupec2]],Tabulka48243[[#This Row],[Sloupec1]])</f>
        <v>Growatt MIC2000TL-X</v>
      </c>
      <c r="E172" s="15">
        <v>209020</v>
      </c>
      <c r="F172" s="15">
        <v>2</v>
      </c>
      <c r="G172" s="16" t="s">
        <v>220</v>
      </c>
      <c r="H172" s="16" t="s">
        <v>220</v>
      </c>
      <c r="I172" s="16">
        <v>111.1</v>
      </c>
      <c r="J172" s="16" t="s">
        <v>220</v>
      </c>
      <c r="K172" s="16" t="s">
        <v>220</v>
      </c>
      <c r="L172" s="16" t="s">
        <v>220</v>
      </c>
      <c r="M172" s="17">
        <v>0</v>
      </c>
      <c r="N172" s="15">
        <v>0</v>
      </c>
      <c r="O172" s="15">
        <v>0</v>
      </c>
      <c r="P172" s="15">
        <v>0</v>
      </c>
      <c r="Q172" s="15">
        <v>0</v>
      </c>
      <c r="R172" s="18">
        <v>10</v>
      </c>
      <c r="S172" s="18">
        <v>0</v>
      </c>
      <c r="T172" s="19">
        <v>0</v>
      </c>
      <c r="U172" s="15">
        <v>0</v>
      </c>
      <c r="V172" s="20" t="s">
        <v>270</v>
      </c>
      <c r="W172" s="20" t="s">
        <v>1210</v>
      </c>
      <c r="X172" s="15" t="s">
        <v>781</v>
      </c>
    </row>
    <row r="173" spans="1:24" x14ac:dyDescent="0.25">
      <c r="A173" s="12" t="s">
        <v>753</v>
      </c>
      <c r="B173" s="13" t="s">
        <v>213</v>
      </c>
      <c r="C173" s="13" t="s">
        <v>781</v>
      </c>
      <c r="D173" s="14" t="str">
        <f>HYPERLINK(Tabulka48243[[#This Row],[Sloupec2]],Tabulka48243[[#This Row],[Sloupec1]])</f>
        <v>Growatt MIC2500TL-X</v>
      </c>
      <c r="E173" s="15">
        <v>209021</v>
      </c>
      <c r="F173" s="15">
        <v>2.5</v>
      </c>
      <c r="G173" s="16" t="s">
        <v>220</v>
      </c>
      <c r="H173" s="16" t="s">
        <v>220</v>
      </c>
      <c r="I173" s="16">
        <v>290.39999999999998</v>
      </c>
      <c r="J173" s="16" t="s">
        <v>220</v>
      </c>
      <c r="K173" s="16" t="s">
        <v>220</v>
      </c>
      <c r="L173" s="16" t="s">
        <v>220</v>
      </c>
      <c r="M173" s="17">
        <v>0</v>
      </c>
      <c r="N173" s="15">
        <v>0</v>
      </c>
      <c r="O173" s="15">
        <v>0</v>
      </c>
      <c r="P173" s="15">
        <v>0</v>
      </c>
      <c r="Q173" s="15">
        <v>0</v>
      </c>
      <c r="R173" s="18">
        <v>10</v>
      </c>
      <c r="S173" s="18">
        <v>0</v>
      </c>
      <c r="T173" s="19">
        <v>0</v>
      </c>
      <c r="U173" s="15">
        <v>0</v>
      </c>
      <c r="V173" s="20" t="s">
        <v>271</v>
      </c>
      <c r="W173" s="20" t="s">
        <v>1211</v>
      </c>
      <c r="X173" s="15" t="s">
        <v>781</v>
      </c>
    </row>
    <row r="174" spans="1:24" x14ac:dyDescent="0.25">
      <c r="A174" s="12" t="s">
        <v>753</v>
      </c>
      <c r="B174" s="13" t="s">
        <v>213</v>
      </c>
      <c r="C174" s="13" t="s">
        <v>781</v>
      </c>
      <c r="D174" s="14" t="str">
        <f>HYPERLINK(Tabulka48243[[#This Row],[Sloupec2]],Tabulka48243[[#This Row],[Sloupec1]])</f>
        <v>Growatt MIN2500TL-X</v>
      </c>
      <c r="E174" s="15">
        <v>209022</v>
      </c>
      <c r="F174" s="15">
        <v>2.5</v>
      </c>
      <c r="G174" s="16" t="s">
        <v>220</v>
      </c>
      <c r="H174" s="16" t="s">
        <v>220</v>
      </c>
      <c r="I174" s="16">
        <v>249</v>
      </c>
      <c r="J174" s="16" t="s">
        <v>220</v>
      </c>
      <c r="K174" s="16" t="s">
        <v>220</v>
      </c>
      <c r="L174" s="16" t="s">
        <v>220</v>
      </c>
      <c r="M174" s="17">
        <v>0</v>
      </c>
      <c r="N174" s="15">
        <v>0</v>
      </c>
      <c r="O174" s="15">
        <v>0</v>
      </c>
      <c r="P174" s="15">
        <v>0</v>
      </c>
      <c r="Q174" s="15">
        <v>0</v>
      </c>
      <c r="R174" s="18">
        <v>10</v>
      </c>
      <c r="S174" s="18">
        <v>0</v>
      </c>
      <c r="T174" s="19">
        <v>0</v>
      </c>
      <c r="U174" s="15">
        <v>0</v>
      </c>
      <c r="V174" s="20" t="s">
        <v>272</v>
      </c>
      <c r="W174" s="20" t="s">
        <v>1212</v>
      </c>
      <c r="X174" s="15" t="s">
        <v>781</v>
      </c>
    </row>
    <row r="175" spans="1:24" x14ac:dyDescent="0.25">
      <c r="A175" s="12" t="s">
        <v>753</v>
      </c>
      <c r="B175" s="13" t="s">
        <v>213</v>
      </c>
      <c r="C175" s="13" t="s">
        <v>781</v>
      </c>
      <c r="D175" s="14" t="str">
        <f>HYPERLINK(Tabulka48243[[#This Row],[Sloupec2]],Tabulka48243[[#This Row],[Sloupec1]])</f>
        <v>Growatt MIC3300TL-X</v>
      </c>
      <c r="E175" s="15">
        <v>209031</v>
      </c>
      <c r="F175" s="15">
        <v>3</v>
      </c>
      <c r="G175" s="16" t="s">
        <v>220</v>
      </c>
      <c r="H175" s="16" t="s">
        <v>220</v>
      </c>
      <c r="I175" s="16">
        <v>343.2</v>
      </c>
      <c r="J175" s="16" t="s">
        <v>220</v>
      </c>
      <c r="K175" s="16" t="s">
        <v>220</v>
      </c>
      <c r="L175" s="16" t="s">
        <v>220</v>
      </c>
      <c r="M175" s="17">
        <v>7</v>
      </c>
      <c r="N175" s="15">
        <v>0</v>
      </c>
      <c r="O175" s="15">
        <v>0</v>
      </c>
      <c r="P175" s="15">
        <v>0</v>
      </c>
      <c r="Q175" s="15">
        <v>0</v>
      </c>
      <c r="R175" s="18">
        <v>10</v>
      </c>
      <c r="S175" s="18">
        <v>0</v>
      </c>
      <c r="T175" s="19">
        <v>0</v>
      </c>
      <c r="U175" s="15">
        <v>0</v>
      </c>
      <c r="V175" s="20" t="s">
        <v>273</v>
      </c>
      <c r="W175" s="20" t="s">
        <v>1213</v>
      </c>
      <c r="X175" s="15" t="s">
        <v>781</v>
      </c>
    </row>
    <row r="176" spans="1:24" x14ac:dyDescent="0.25">
      <c r="A176" s="12" t="s">
        <v>753</v>
      </c>
      <c r="B176" s="13" t="s">
        <v>213</v>
      </c>
      <c r="C176" s="13" t="s">
        <v>781</v>
      </c>
      <c r="D176" s="14" t="str">
        <f>HYPERLINK(Tabulka48243[[#This Row],[Sloupec2]],Tabulka48243[[#This Row],[Sloupec1]])</f>
        <v>Growatt MIN3600TL-XE</v>
      </c>
      <c r="E176" s="15">
        <v>209032</v>
      </c>
      <c r="F176" s="15">
        <v>3</v>
      </c>
      <c r="G176" s="16" t="s">
        <v>220</v>
      </c>
      <c r="H176" s="16" t="s">
        <v>220</v>
      </c>
      <c r="I176" s="16">
        <v>431.2</v>
      </c>
      <c r="J176" s="16" t="s">
        <v>220</v>
      </c>
      <c r="K176" s="16" t="s">
        <v>220</v>
      </c>
      <c r="L176" s="16" t="s">
        <v>220</v>
      </c>
      <c r="M176" s="17">
        <v>63</v>
      </c>
      <c r="N176" s="15">
        <v>0</v>
      </c>
      <c r="O176" s="15">
        <v>0</v>
      </c>
      <c r="P176" s="15">
        <v>0</v>
      </c>
      <c r="Q176" s="15">
        <v>0</v>
      </c>
      <c r="R176" s="18">
        <v>10</v>
      </c>
      <c r="S176" s="18">
        <v>0</v>
      </c>
      <c r="T176" s="19">
        <v>0</v>
      </c>
      <c r="U176" s="15">
        <v>0</v>
      </c>
      <c r="V176" s="20" t="s">
        <v>274</v>
      </c>
      <c r="W176" s="20" t="s">
        <v>1214</v>
      </c>
      <c r="X176" s="15" t="s">
        <v>781</v>
      </c>
    </row>
    <row r="177" spans="1:24" x14ac:dyDescent="0.25">
      <c r="A177" s="12" t="s">
        <v>753</v>
      </c>
      <c r="B177" s="13" t="s">
        <v>213</v>
      </c>
      <c r="C177" s="13" t="s">
        <v>782</v>
      </c>
      <c r="D177" s="14" t="str">
        <f>HYPERLINK(Tabulka48243[[#This Row],[Sloupec2]],Tabulka48243[[#This Row],[Sloupec1]])</f>
        <v>Growatt MIN4200TL-XH</v>
      </c>
      <c r="E177" s="15">
        <v>209040</v>
      </c>
      <c r="F177" s="15">
        <v>4.2</v>
      </c>
      <c r="G177" s="16" t="s">
        <v>220</v>
      </c>
      <c r="H177" s="16" t="s">
        <v>220</v>
      </c>
      <c r="I177" s="16">
        <v>484</v>
      </c>
      <c r="J177" s="16" t="s">
        <v>220</v>
      </c>
      <c r="K177" s="16" t="s">
        <v>220</v>
      </c>
      <c r="L177" s="16" t="s">
        <v>220</v>
      </c>
      <c r="M177" s="17">
        <v>3</v>
      </c>
      <c r="N177" s="15">
        <v>0</v>
      </c>
      <c r="O177" s="15">
        <v>0</v>
      </c>
      <c r="P177" s="15">
        <v>0</v>
      </c>
      <c r="Q177" s="15">
        <v>0</v>
      </c>
      <c r="R177" s="18">
        <v>10</v>
      </c>
      <c r="S177" s="18">
        <v>0</v>
      </c>
      <c r="T177" s="19">
        <v>0</v>
      </c>
      <c r="U177" s="15">
        <v>0</v>
      </c>
      <c r="V177" s="20" t="s">
        <v>275</v>
      </c>
      <c r="W177" s="20" t="s">
        <v>1215</v>
      </c>
      <c r="X177" s="15" t="s">
        <v>781</v>
      </c>
    </row>
    <row r="178" spans="1:24" x14ac:dyDescent="0.25">
      <c r="A178" s="12" t="s">
        <v>753</v>
      </c>
      <c r="B178" s="13" t="s">
        <v>213</v>
      </c>
      <c r="C178" s="13" t="s">
        <v>781</v>
      </c>
      <c r="D178" s="14" t="str">
        <f>HYPERLINK(Tabulka48243[[#This Row],[Sloupec2]],Tabulka48243[[#This Row],[Sloupec1]])</f>
        <v>Growattt MIN6000 TL-XH</v>
      </c>
      <c r="E178" s="15">
        <v>209060</v>
      </c>
      <c r="F178" s="15">
        <v>6</v>
      </c>
      <c r="G178" s="16" t="s">
        <v>220</v>
      </c>
      <c r="H178" s="16" t="s">
        <v>220</v>
      </c>
      <c r="I178" s="16">
        <v>555.5</v>
      </c>
      <c r="J178" s="16" t="s">
        <v>220</v>
      </c>
      <c r="K178" s="16" t="s">
        <v>220</v>
      </c>
      <c r="L178" s="16" t="s">
        <v>220</v>
      </c>
      <c r="M178" s="17">
        <v>0</v>
      </c>
      <c r="N178" s="15">
        <v>0</v>
      </c>
      <c r="O178" s="15">
        <v>0</v>
      </c>
      <c r="P178" s="15">
        <v>0</v>
      </c>
      <c r="Q178" s="15">
        <v>0</v>
      </c>
      <c r="R178" s="18">
        <v>10</v>
      </c>
      <c r="S178" s="18">
        <v>0</v>
      </c>
      <c r="T178" s="19">
        <v>0</v>
      </c>
      <c r="U178" s="15">
        <v>0</v>
      </c>
      <c r="V178" s="20" t="s">
        <v>276</v>
      </c>
      <c r="W178" s="20" t="s">
        <v>1216</v>
      </c>
      <c r="X178" s="15" t="s">
        <v>781</v>
      </c>
    </row>
    <row r="179" spans="1:24" x14ac:dyDescent="0.25">
      <c r="A179" s="12" t="s">
        <v>753</v>
      </c>
      <c r="B179" s="13" t="s">
        <v>213</v>
      </c>
      <c r="C179" s="13" t="s">
        <v>783</v>
      </c>
      <c r="D179" s="14" t="str">
        <f>HYPERLINK(Tabulka48243[[#This Row],[Sloupec2]],Tabulka48243[[#This Row],[Sloupec1]])</f>
        <v>Growattt SET MIN6000 TL-XH 7,5 kWh battery</v>
      </c>
      <c r="E179" s="15">
        <v>209038</v>
      </c>
      <c r="F179" s="15">
        <v>6</v>
      </c>
      <c r="G179" s="16" t="s">
        <v>220</v>
      </c>
      <c r="H179" s="16" t="s">
        <v>220</v>
      </c>
      <c r="I179" s="16">
        <v>2261.61</v>
      </c>
      <c r="J179" s="16" t="s">
        <v>220</v>
      </c>
      <c r="K179" s="16" t="s">
        <v>220</v>
      </c>
      <c r="L179" s="16" t="s">
        <v>220</v>
      </c>
      <c r="M179" s="17">
        <v>0</v>
      </c>
      <c r="N179" s="15">
        <v>0</v>
      </c>
      <c r="O179" s="15">
        <v>0</v>
      </c>
      <c r="P179" s="15">
        <v>0</v>
      </c>
      <c r="Q179" s="15">
        <v>0</v>
      </c>
      <c r="R179" s="18">
        <v>0</v>
      </c>
      <c r="S179" s="18">
        <v>0</v>
      </c>
      <c r="T179" s="19">
        <v>0</v>
      </c>
      <c r="U179" s="15">
        <v>0</v>
      </c>
      <c r="V179" s="20" t="s">
        <v>277</v>
      </c>
      <c r="W179" s="20" t="s">
        <v>1217</v>
      </c>
      <c r="X179" s="15" t="s">
        <v>856</v>
      </c>
    </row>
    <row r="180" spans="1:24" x14ac:dyDescent="0.25">
      <c r="A180" s="12" t="s">
        <v>753</v>
      </c>
      <c r="B180" s="13" t="s">
        <v>213</v>
      </c>
      <c r="C180" s="13" t="s">
        <v>784</v>
      </c>
      <c r="D180" s="14" t="str">
        <f>HYPERLINK(Tabulka48243[[#This Row],[Sloupec2]],Tabulka48243[[#This Row],[Sloupec1]])</f>
        <v>Growatt MOD5000TL3-X</v>
      </c>
      <c r="E180" s="15">
        <v>209052</v>
      </c>
      <c r="F180" s="15">
        <v>5</v>
      </c>
      <c r="G180" s="16" t="s">
        <v>220</v>
      </c>
      <c r="H180" s="16" t="s">
        <v>220</v>
      </c>
      <c r="I180" s="16">
        <v>522.5</v>
      </c>
      <c r="J180" s="16" t="s">
        <v>220</v>
      </c>
      <c r="K180" s="16" t="s">
        <v>220</v>
      </c>
      <c r="L180" s="16" t="s">
        <v>220</v>
      </c>
      <c r="M180" s="17">
        <v>1</v>
      </c>
      <c r="N180" s="15">
        <v>0</v>
      </c>
      <c r="O180" s="15">
        <v>0</v>
      </c>
      <c r="P180" s="15">
        <v>0</v>
      </c>
      <c r="Q180" s="15">
        <v>0</v>
      </c>
      <c r="R180" s="18">
        <v>10</v>
      </c>
      <c r="S180" s="18">
        <v>0</v>
      </c>
      <c r="T180" s="19">
        <v>0</v>
      </c>
      <c r="U180" s="15">
        <v>0</v>
      </c>
      <c r="V180" s="20" t="s">
        <v>278</v>
      </c>
      <c r="W180" s="20" t="s">
        <v>1218</v>
      </c>
      <c r="X180" s="15" t="s">
        <v>857</v>
      </c>
    </row>
    <row r="181" spans="1:24" x14ac:dyDescent="0.25">
      <c r="A181" s="12" t="s">
        <v>753</v>
      </c>
      <c r="B181" s="13" t="s">
        <v>213</v>
      </c>
      <c r="C181" s="13" t="s">
        <v>784</v>
      </c>
      <c r="D181" s="14" t="str">
        <f>HYPERLINK(Tabulka48243[[#This Row],[Sloupec2]],Tabulka48243[[#This Row],[Sloupec1]])</f>
        <v>Growatt MOD8000TL3-X</v>
      </c>
      <c r="E181" s="15">
        <v>209082</v>
      </c>
      <c r="F181" s="15">
        <v>8</v>
      </c>
      <c r="G181" s="16" t="s">
        <v>220</v>
      </c>
      <c r="H181" s="16" t="s">
        <v>220</v>
      </c>
      <c r="I181" s="16">
        <v>564.29999999999995</v>
      </c>
      <c r="J181" s="16" t="s">
        <v>220</v>
      </c>
      <c r="K181" s="16" t="s">
        <v>220</v>
      </c>
      <c r="L181" s="16" t="s">
        <v>220</v>
      </c>
      <c r="M181" s="17">
        <v>1</v>
      </c>
      <c r="N181" s="15">
        <v>0</v>
      </c>
      <c r="O181" s="15">
        <v>0</v>
      </c>
      <c r="P181" s="15">
        <v>0</v>
      </c>
      <c r="Q181" s="15">
        <v>0</v>
      </c>
      <c r="R181" s="18">
        <v>10</v>
      </c>
      <c r="S181" s="18">
        <v>0</v>
      </c>
      <c r="T181" s="19">
        <v>0</v>
      </c>
      <c r="U181" s="15">
        <v>0</v>
      </c>
      <c r="V181" s="20" t="s">
        <v>279</v>
      </c>
      <c r="W181" s="20" t="s">
        <v>1219</v>
      </c>
      <c r="X181" s="15" t="s">
        <v>857</v>
      </c>
    </row>
    <row r="182" spans="1:24" x14ac:dyDescent="0.25">
      <c r="A182" s="12" t="s">
        <v>753</v>
      </c>
      <c r="B182" s="13" t="s">
        <v>213</v>
      </c>
      <c r="C182" s="13" t="s">
        <v>784</v>
      </c>
      <c r="D182" s="14" t="str">
        <f>HYPERLINK(Tabulka48243[[#This Row],[Sloupec2]],Tabulka48243[[#This Row],[Sloupec1]])</f>
        <v>Growatt MOD 10KTL3-XH</v>
      </c>
      <c r="E182" s="15">
        <v>209105</v>
      </c>
      <c r="F182" s="15">
        <v>10</v>
      </c>
      <c r="G182" s="16" t="s">
        <v>220</v>
      </c>
      <c r="H182" s="16" t="s">
        <v>220</v>
      </c>
      <c r="I182" s="16">
        <v>892.5</v>
      </c>
      <c r="J182" s="16" t="s">
        <v>220</v>
      </c>
      <c r="K182" s="16" t="s">
        <v>220</v>
      </c>
      <c r="L182" s="16" t="s">
        <v>220</v>
      </c>
      <c r="M182" s="17">
        <v>1</v>
      </c>
      <c r="N182" s="15">
        <v>0</v>
      </c>
      <c r="O182" s="15">
        <v>0</v>
      </c>
      <c r="P182" s="15">
        <v>0</v>
      </c>
      <c r="Q182" s="15">
        <v>0</v>
      </c>
      <c r="R182" s="18">
        <v>10</v>
      </c>
      <c r="S182" s="18">
        <v>0</v>
      </c>
      <c r="T182" s="19">
        <v>0</v>
      </c>
      <c r="U182" s="15">
        <v>0</v>
      </c>
      <c r="V182" s="20" t="s">
        <v>280</v>
      </c>
      <c r="W182" s="20" t="s">
        <v>1220</v>
      </c>
      <c r="X182" s="15" t="s">
        <v>857</v>
      </c>
    </row>
    <row r="183" spans="1:24" x14ac:dyDescent="0.25">
      <c r="A183" s="12" t="s">
        <v>753</v>
      </c>
      <c r="B183" s="13" t="s">
        <v>213</v>
      </c>
      <c r="C183" s="13" t="s">
        <v>784</v>
      </c>
      <c r="D183" s="14" t="str">
        <f>HYPERLINK(Tabulka48243[[#This Row],[Sloupec2]],Tabulka48243[[#This Row],[Sloupec1]])</f>
        <v>Growatt MOD15KTL3-X</v>
      </c>
      <c r="E183" s="15">
        <v>209152</v>
      </c>
      <c r="F183" s="15">
        <v>15</v>
      </c>
      <c r="G183" s="16" t="s">
        <v>220</v>
      </c>
      <c r="H183" s="16" t="s">
        <v>220</v>
      </c>
      <c r="I183" s="16">
        <v>790.9</v>
      </c>
      <c r="J183" s="16" t="s">
        <v>220</v>
      </c>
      <c r="K183" s="16" t="s">
        <v>220</v>
      </c>
      <c r="L183" s="16" t="s">
        <v>220</v>
      </c>
      <c r="M183" s="17">
        <v>10</v>
      </c>
      <c r="N183" s="15">
        <v>0</v>
      </c>
      <c r="O183" s="15">
        <v>0</v>
      </c>
      <c r="P183" s="15">
        <v>0</v>
      </c>
      <c r="Q183" s="15">
        <v>0</v>
      </c>
      <c r="R183" s="18">
        <v>10</v>
      </c>
      <c r="S183" s="18">
        <v>0</v>
      </c>
      <c r="T183" s="19">
        <v>0</v>
      </c>
      <c r="U183" s="15">
        <v>0</v>
      </c>
      <c r="V183" s="20" t="s">
        <v>281</v>
      </c>
      <c r="W183" s="20" t="s">
        <v>1221</v>
      </c>
      <c r="X183" s="15" t="s">
        <v>857</v>
      </c>
    </row>
    <row r="184" spans="1:24" x14ac:dyDescent="0.25">
      <c r="A184" s="12" t="s">
        <v>754</v>
      </c>
      <c r="B184" s="13" t="s">
        <v>213</v>
      </c>
      <c r="C184" s="13" t="s">
        <v>784</v>
      </c>
      <c r="D184" s="14" t="str">
        <f>HYPERLINK(Tabulka48243[[#This Row],[Sloupec2]],Tabulka48243[[#This Row],[Sloupec1]])</f>
        <v>Growatt MID20KTL3-X</v>
      </c>
      <c r="E184" s="15">
        <v>209201</v>
      </c>
      <c r="F184" s="15">
        <v>20</v>
      </c>
      <c r="G184" s="16" t="s">
        <v>220</v>
      </c>
      <c r="H184" s="16" t="s">
        <v>220</v>
      </c>
      <c r="I184" s="16">
        <v>867.9</v>
      </c>
      <c r="J184" s="16" t="s">
        <v>220</v>
      </c>
      <c r="K184" s="16" t="s">
        <v>220</v>
      </c>
      <c r="L184" s="16" t="s">
        <v>220</v>
      </c>
      <c r="M184" s="17">
        <v>6</v>
      </c>
      <c r="N184" s="15">
        <v>0</v>
      </c>
      <c r="O184" s="15">
        <v>0</v>
      </c>
      <c r="P184" s="15">
        <v>0</v>
      </c>
      <c r="Q184" s="15">
        <v>0</v>
      </c>
      <c r="R184" s="18">
        <v>10</v>
      </c>
      <c r="S184" s="18">
        <v>0</v>
      </c>
      <c r="T184" s="19">
        <v>0</v>
      </c>
      <c r="U184" s="15">
        <v>0</v>
      </c>
      <c r="V184" s="20" t="s">
        <v>282</v>
      </c>
      <c r="W184" s="20" t="s">
        <v>1222</v>
      </c>
      <c r="X184" s="15" t="s">
        <v>857</v>
      </c>
    </row>
    <row r="185" spans="1:24" x14ac:dyDescent="0.25">
      <c r="A185" s="12" t="s">
        <v>754</v>
      </c>
      <c r="B185" s="13" t="s">
        <v>213</v>
      </c>
      <c r="C185" s="13" t="s">
        <v>784</v>
      </c>
      <c r="D185" s="14" t="str">
        <f>HYPERLINK(Tabulka48243[[#This Row],[Sloupec2]],Tabulka48243[[#This Row],[Sloupec1]])</f>
        <v>Growatt MID25KTL3-X1</v>
      </c>
      <c r="E185" s="15">
        <v>209251</v>
      </c>
      <c r="F185" s="15">
        <v>25</v>
      </c>
      <c r="G185" s="16" t="s">
        <v>220</v>
      </c>
      <c r="H185" s="16" t="s">
        <v>220</v>
      </c>
      <c r="I185" s="16">
        <v>440</v>
      </c>
      <c r="J185" s="16" t="s">
        <v>220</v>
      </c>
      <c r="K185" s="16" t="s">
        <v>220</v>
      </c>
      <c r="L185" s="16" t="s">
        <v>220</v>
      </c>
      <c r="M185" s="17">
        <v>228</v>
      </c>
      <c r="N185" s="15">
        <v>0</v>
      </c>
      <c r="O185" s="15">
        <v>0</v>
      </c>
      <c r="P185" s="15">
        <v>0</v>
      </c>
      <c r="Q185" s="15">
        <v>0</v>
      </c>
      <c r="R185" s="18">
        <v>5</v>
      </c>
      <c r="S185" s="18">
        <v>0</v>
      </c>
      <c r="T185" s="19">
        <v>0</v>
      </c>
      <c r="U185" s="15">
        <v>0</v>
      </c>
      <c r="V185" s="20" t="s">
        <v>283</v>
      </c>
      <c r="W185" s="20" t="s">
        <v>1223</v>
      </c>
      <c r="X185" s="15" t="s">
        <v>857</v>
      </c>
    </row>
    <row r="186" spans="1:24" x14ac:dyDescent="0.25">
      <c r="A186" s="12" t="s">
        <v>754</v>
      </c>
      <c r="B186" s="13" t="s">
        <v>213</v>
      </c>
      <c r="C186" s="13" t="s">
        <v>784</v>
      </c>
      <c r="D186" s="14" t="str">
        <f>HYPERLINK(Tabulka48243[[#This Row],[Sloupec2]],Tabulka48243[[#This Row],[Sloupec1]])</f>
        <v>Growatt MID 30KTL3-X</v>
      </c>
      <c r="E186" s="15">
        <v>209301</v>
      </c>
      <c r="F186" s="15">
        <v>30</v>
      </c>
      <c r="G186" s="16" t="s">
        <v>220</v>
      </c>
      <c r="H186" s="16" t="s">
        <v>220</v>
      </c>
      <c r="I186" s="16">
        <v>986.7</v>
      </c>
      <c r="J186" s="16" t="s">
        <v>220</v>
      </c>
      <c r="K186" s="16" t="s">
        <v>220</v>
      </c>
      <c r="L186" s="16" t="s">
        <v>220</v>
      </c>
      <c r="M186" s="17">
        <v>4</v>
      </c>
      <c r="N186" s="15">
        <v>0</v>
      </c>
      <c r="O186" s="15">
        <v>0</v>
      </c>
      <c r="P186" s="15">
        <v>0</v>
      </c>
      <c r="Q186" s="15">
        <v>0</v>
      </c>
      <c r="R186" s="18">
        <v>5</v>
      </c>
      <c r="S186" s="18">
        <v>0</v>
      </c>
      <c r="T186" s="19">
        <v>0</v>
      </c>
      <c r="U186" s="15">
        <v>0</v>
      </c>
      <c r="V186" s="20" t="s">
        <v>284</v>
      </c>
      <c r="W186" s="20" t="s">
        <v>1224</v>
      </c>
      <c r="X186" s="15" t="s">
        <v>857</v>
      </c>
    </row>
    <row r="187" spans="1:24" x14ac:dyDescent="0.25">
      <c r="A187" s="12" t="s">
        <v>754</v>
      </c>
      <c r="B187" s="13" t="s">
        <v>213</v>
      </c>
      <c r="C187" s="13" t="s">
        <v>784</v>
      </c>
      <c r="D187" s="14" t="str">
        <f>HYPERLINK(Tabulka48243[[#This Row],[Sloupec2]],Tabulka48243[[#This Row],[Sloupec1]])</f>
        <v>Growatt MID36KTL3-X</v>
      </c>
      <c r="E187" s="15">
        <v>209361</v>
      </c>
      <c r="F187" s="15">
        <v>36</v>
      </c>
      <c r="G187" s="16" t="s">
        <v>220</v>
      </c>
      <c r="H187" s="16" t="s">
        <v>220</v>
      </c>
      <c r="I187" s="16">
        <v>1140.7</v>
      </c>
      <c r="J187" s="16" t="s">
        <v>220</v>
      </c>
      <c r="K187" s="16" t="s">
        <v>220</v>
      </c>
      <c r="L187" s="16" t="s">
        <v>220</v>
      </c>
      <c r="M187" s="17">
        <v>3</v>
      </c>
      <c r="N187" s="15">
        <v>0</v>
      </c>
      <c r="O187" s="15">
        <v>0</v>
      </c>
      <c r="P187" s="15">
        <v>0</v>
      </c>
      <c r="Q187" s="15">
        <v>0</v>
      </c>
      <c r="R187" s="18">
        <v>5</v>
      </c>
      <c r="S187" s="18">
        <v>0</v>
      </c>
      <c r="T187" s="19">
        <v>0</v>
      </c>
      <c r="U187" s="15">
        <v>0</v>
      </c>
      <c r="V187" s="20" t="s">
        <v>285</v>
      </c>
      <c r="W187" s="20" t="s">
        <v>1225</v>
      </c>
      <c r="X187" s="15" t="s">
        <v>857</v>
      </c>
    </row>
    <row r="188" spans="1:24" x14ac:dyDescent="0.25">
      <c r="A188" s="12" t="s">
        <v>754</v>
      </c>
      <c r="B188" s="13" t="s">
        <v>213</v>
      </c>
      <c r="C188" s="13" t="s">
        <v>784</v>
      </c>
      <c r="D188" s="14" t="str">
        <f>HYPERLINK(Tabulka48243[[#This Row],[Sloupec2]],Tabulka48243[[#This Row],[Sloupec1]])</f>
        <v>Growatt MID50KTL3-X2</v>
      </c>
      <c r="E188" s="15">
        <v>209503</v>
      </c>
      <c r="F188" s="15">
        <v>50</v>
      </c>
      <c r="G188" s="16" t="s">
        <v>220</v>
      </c>
      <c r="H188" s="16" t="s">
        <v>220</v>
      </c>
      <c r="I188" s="16">
        <v>1258.4000000000001</v>
      </c>
      <c r="J188" s="16" t="s">
        <v>220</v>
      </c>
      <c r="K188" s="16" t="s">
        <v>220</v>
      </c>
      <c r="L188" s="16" t="s">
        <v>220</v>
      </c>
      <c r="M188" s="17">
        <v>3</v>
      </c>
      <c r="N188" s="15">
        <v>0</v>
      </c>
      <c r="O188" s="15">
        <v>0</v>
      </c>
      <c r="P188" s="15">
        <v>0</v>
      </c>
      <c r="Q188" s="15">
        <v>0</v>
      </c>
      <c r="R188" s="18">
        <v>5</v>
      </c>
      <c r="S188" s="18">
        <v>0</v>
      </c>
      <c r="T188" s="19">
        <v>0</v>
      </c>
      <c r="U188" s="15">
        <v>0</v>
      </c>
      <c r="V188" s="20" t="s">
        <v>286</v>
      </c>
      <c r="W188" s="20" t="s">
        <v>1226</v>
      </c>
      <c r="X188" s="15" t="s">
        <v>857</v>
      </c>
    </row>
    <row r="189" spans="1:24" x14ac:dyDescent="0.25">
      <c r="A189" s="12" t="s">
        <v>754</v>
      </c>
      <c r="B189" s="13" t="s">
        <v>213</v>
      </c>
      <c r="C189" s="13" t="s">
        <v>784</v>
      </c>
      <c r="D189" s="14" t="str">
        <f>HYPERLINK(Tabulka48243[[#This Row],[Sloupec2]],Tabulka48243[[#This Row],[Sloupec1]])</f>
        <v>Growatt MAX 80 KTL3 LV</v>
      </c>
      <c r="E189" s="15">
        <v>209801</v>
      </c>
      <c r="F189" s="15">
        <v>80</v>
      </c>
      <c r="G189" s="16" t="s">
        <v>220</v>
      </c>
      <c r="H189" s="16" t="s">
        <v>220</v>
      </c>
      <c r="I189" s="16">
        <v>1771</v>
      </c>
      <c r="J189" s="16" t="s">
        <v>220</v>
      </c>
      <c r="K189" s="16" t="s">
        <v>220</v>
      </c>
      <c r="L189" s="16" t="s">
        <v>220</v>
      </c>
      <c r="M189" s="17">
        <v>4</v>
      </c>
      <c r="N189" s="15">
        <v>0</v>
      </c>
      <c r="O189" s="15">
        <v>0</v>
      </c>
      <c r="P189" s="15">
        <v>0</v>
      </c>
      <c r="Q189" s="15">
        <v>0</v>
      </c>
      <c r="R189" s="18">
        <v>5</v>
      </c>
      <c r="S189" s="18">
        <v>0</v>
      </c>
      <c r="T189" s="19">
        <v>0</v>
      </c>
      <c r="U189" s="15">
        <v>0</v>
      </c>
      <c r="V189" s="20" t="s">
        <v>287</v>
      </c>
      <c r="W189" s="20" t="s">
        <v>1227</v>
      </c>
      <c r="X189" s="15" t="s">
        <v>857</v>
      </c>
    </row>
    <row r="190" spans="1:24" x14ac:dyDescent="0.25">
      <c r="A190" s="12" t="s">
        <v>754</v>
      </c>
      <c r="B190" s="13" t="s">
        <v>213</v>
      </c>
      <c r="C190" s="13" t="s">
        <v>784</v>
      </c>
      <c r="D190" s="14" t="str">
        <f>HYPERLINK(Tabulka48243[[#This Row],[Sloupec2]],Tabulka48243[[#This Row],[Sloupec1]])</f>
        <v>Growatt MAX 80 KTL3 LV / 10 years warranty</v>
      </c>
      <c r="E190" s="15">
        <v>209802</v>
      </c>
      <c r="F190" s="15">
        <v>80</v>
      </c>
      <c r="G190" s="16" t="s">
        <v>220</v>
      </c>
      <c r="H190" s="16" t="s">
        <v>220</v>
      </c>
      <c r="I190" s="16">
        <v>2123</v>
      </c>
      <c r="J190" s="16" t="s">
        <v>220</v>
      </c>
      <c r="K190" s="16" t="s">
        <v>220</v>
      </c>
      <c r="L190" s="16" t="s">
        <v>220</v>
      </c>
      <c r="M190" s="17">
        <v>19</v>
      </c>
      <c r="N190" s="15">
        <v>0</v>
      </c>
      <c r="O190" s="15">
        <v>0</v>
      </c>
      <c r="P190" s="15">
        <v>0</v>
      </c>
      <c r="Q190" s="15">
        <v>0</v>
      </c>
      <c r="R190" s="18">
        <v>10</v>
      </c>
      <c r="S190" s="18">
        <v>0</v>
      </c>
      <c r="T190" s="19">
        <v>0</v>
      </c>
      <c r="U190" s="15">
        <v>0</v>
      </c>
      <c r="V190" s="20" t="s">
        <v>288</v>
      </c>
      <c r="W190" s="20" t="s">
        <v>1228</v>
      </c>
      <c r="X190" s="15" t="s">
        <v>857</v>
      </c>
    </row>
    <row r="191" spans="1:24" x14ac:dyDescent="0.25">
      <c r="A191" s="12" t="s">
        <v>754</v>
      </c>
      <c r="B191" s="13" t="s">
        <v>213</v>
      </c>
      <c r="C191" s="13" t="s">
        <v>784</v>
      </c>
      <c r="D191" s="14" t="str">
        <f>HYPERLINK(Tabulka48243[[#This Row],[Sloupec2]],Tabulka48243[[#This Row],[Sloupec1]])</f>
        <v>Growatt MAX 100 KTL3-X LV</v>
      </c>
      <c r="E191" s="15">
        <v>209012</v>
      </c>
      <c r="F191" s="15">
        <v>100</v>
      </c>
      <c r="G191" s="16" t="s">
        <v>220</v>
      </c>
      <c r="H191" s="16" t="s">
        <v>220</v>
      </c>
      <c r="I191" s="16">
        <v>1991</v>
      </c>
      <c r="J191" s="16" t="s">
        <v>220</v>
      </c>
      <c r="K191" s="16" t="s">
        <v>220</v>
      </c>
      <c r="L191" s="16" t="s">
        <v>220</v>
      </c>
      <c r="M191" s="17">
        <v>30</v>
      </c>
      <c r="N191" s="15">
        <v>0</v>
      </c>
      <c r="O191" s="15">
        <v>0</v>
      </c>
      <c r="P191" s="15">
        <v>0</v>
      </c>
      <c r="Q191" s="15">
        <v>0</v>
      </c>
      <c r="R191" s="18">
        <v>5</v>
      </c>
      <c r="S191" s="18">
        <v>0</v>
      </c>
      <c r="T191" s="19">
        <v>0</v>
      </c>
      <c r="U191" s="15">
        <v>0</v>
      </c>
      <c r="V191" s="20" t="s">
        <v>289</v>
      </c>
      <c r="W191" s="20" t="s">
        <v>1229</v>
      </c>
      <c r="X191" s="15" t="s">
        <v>857</v>
      </c>
    </row>
    <row r="192" spans="1:24" x14ac:dyDescent="0.25">
      <c r="A192" s="12" t="s">
        <v>754</v>
      </c>
      <c r="B192" s="13" t="s">
        <v>213</v>
      </c>
      <c r="C192" s="13" t="s">
        <v>784</v>
      </c>
      <c r="D192" s="14" t="str">
        <f>HYPERLINK(Tabulka48243[[#This Row],[Sloupec2]],Tabulka48243[[#This Row],[Sloupec1]])</f>
        <v>Growatt MAX 100 KTL3-X LV / 10 years warranty</v>
      </c>
      <c r="E192" s="15">
        <v>209090</v>
      </c>
      <c r="F192" s="15">
        <v>0</v>
      </c>
      <c r="G192" s="16" t="s">
        <v>220</v>
      </c>
      <c r="H192" s="16" t="s">
        <v>220</v>
      </c>
      <c r="I192" s="16">
        <v>2387</v>
      </c>
      <c r="J192" s="16" t="s">
        <v>220</v>
      </c>
      <c r="K192" s="16" t="s">
        <v>220</v>
      </c>
      <c r="L192" s="16" t="s">
        <v>220</v>
      </c>
      <c r="M192" s="17">
        <v>12</v>
      </c>
      <c r="N192" s="15">
        <v>0</v>
      </c>
      <c r="O192" s="15">
        <v>0</v>
      </c>
      <c r="P192" s="15">
        <v>0</v>
      </c>
      <c r="Q192" s="15">
        <v>0</v>
      </c>
      <c r="R192" s="18">
        <v>10</v>
      </c>
      <c r="S192" s="18">
        <v>0</v>
      </c>
      <c r="T192" s="19">
        <v>0</v>
      </c>
      <c r="U192" s="15">
        <v>0</v>
      </c>
      <c r="V192" s="20" t="s">
        <v>290</v>
      </c>
      <c r="W192" s="20" t="s">
        <v>1230</v>
      </c>
      <c r="X192" s="15" t="s">
        <v>857</v>
      </c>
    </row>
    <row r="193" spans="1:24" x14ac:dyDescent="0.25">
      <c r="A193" s="12" t="s">
        <v>754</v>
      </c>
      <c r="B193" s="13" t="s">
        <v>213</v>
      </c>
      <c r="C193" s="13" t="s">
        <v>784</v>
      </c>
      <c r="D193" s="14" t="str">
        <f>HYPERLINK(Tabulka48243[[#This Row],[Sloupec2]],Tabulka48243[[#This Row],[Sloupec1]])</f>
        <v>Growatt MAX 110 KTL3-X LV</v>
      </c>
      <c r="E193" s="15">
        <v>209013</v>
      </c>
      <c r="F193" s="15">
        <v>110</v>
      </c>
      <c r="G193" s="16" t="s">
        <v>220</v>
      </c>
      <c r="H193" s="16" t="s">
        <v>220</v>
      </c>
      <c r="I193" s="16">
        <v>2167</v>
      </c>
      <c r="J193" s="16" t="s">
        <v>220</v>
      </c>
      <c r="K193" s="16" t="s">
        <v>220</v>
      </c>
      <c r="L193" s="16" t="s">
        <v>220</v>
      </c>
      <c r="M193" s="17">
        <v>1</v>
      </c>
      <c r="N193" s="15">
        <v>0</v>
      </c>
      <c r="O193" s="15">
        <v>0</v>
      </c>
      <c r="P193" s="15">
        <v>0</v>
      </c>
      <c r="Q193" s="15">
        <v>0</v>
      </c>
      <c r="R193" s="18">
        <v>5</v>
      </c>
      <c r="S193" s="18">
        <v>0</v>
      </c>
      <c r="T193" s="19">
        <v>0</v>
      </c>
      <c r="U193" s="15">
        <v>0</v>
      </c>
      <c r="V193" s="20" t="s">
        <v>291</v>
      </c>
      <c r="W193" s="20" t="s">
        <v>1231</v>
      </c>
      <c r="X193" s="15" t="s">
        <v>857</v>
      </c>
    </row>
    <row r="194" spans="1:24" x14ac:dyDescent="0.25">
      <c r="A194" s="12" t="s">
        <v>754</v>
      </c>
      <c r="B194" s="13" t="s">
        <v>213</v>
      </c>
      <c r="C194" s="13" t="s">
        <v>784</v>
      </c>
      <c r="D194" s="14" t="str">
        <f>HYPERLINK(Tabulka48243[[#This Row],[Sloupec2]],Tabulka48243[[#This Row],[Sloupec1]])</f>
        <v>Growatt MAX 120 KTL3-X LV</v>
      </c>
      <c r="E194" s="15">
        <v>209014</v>
      </c>
      <c r="F194" s="15">
        <v>120</v>
      </c>
      <c r="G194" s="16" t="s">
        <v>220</v>
      </c>
      <c r="H194" s="16" t="s">
        <v>220</v>
      </c>
      <c r="I194" s="16">
        <v>2332</v>
      </c>
      <c r="J194" s="16" t="s">
        <v>220</v>
      </c>
      <c r="K194" s="16" t="s">
        <v>220</v>
      </c>
      <c r="L194" s="16" t="s">
        <v>220</v>
      </c>
      <c r="M194" s="17">
        <v>0</v>
      </c>
      <c r="N194" s="15">
        <v>0</v>
      </c>
      <c r="O194" s="15">
        <v>0</v>
      </c>
      <c r="P194" s="15">
        <v>0</v>
      </c>
      <c r="Q194" s="15">
        <v>0</v>
      </c>
      <c r="R194" s="18">
        <v>5</v>
      </c>
      <c r="S194" s="18">
        <v>0</v>
      </c>
      <c r="T194" s="19">
        <v>0</v>
      </c>
      <c r="U194" s="15">
        <v>0</v>
      </c>
      <c r="V194" s="20" t="s">
        <v>292</v>
      </c>
      <c r="W194" s="20" t="s">
        <v>1232</v>
      </c>
      <c r="X194" s="15" t="s">
        <v>857</v>
      </c>
    </row>
    <row r="195" spans="1:24" x14ac:dyDescent="0.25">
      <c r="A195" s="12" t="s">
        <v>753</v>
      </c>
      <c r="B195" s="13" t="s">
        <v>213</v>
      </c>
      <c r="C195" s="13" t="s">
        <v>784</v>
      </c>
      <c r="D195" s="14" t="str">
        <f>HYPERLINK(Tabulka48243[[#This Row],[Sloupec2]],Tabulka48243[[#This Row],[Sloupec1]])</f>
        <v>Growatt MAX 125 KTL3-X LV</v>
      </c>
      <c r="E195" s="15">
        <v>209015</v>
      </c>
      <c r="F195" s="15">
        <v>125</v>
      </c>
      <c r="G195" s="16" t="s">
        <v>220</v>
      </c>
      <c r="H195" s="16" t="s">
        <v>220</v>
      </c>
      <c r="I195" s="16">
        <v>2442</v>
      </c>
      <c r="J195" s="16" t="s">
        <v>220</v>
      </c>
      <c r="K195" s="16" t="s">
        <v>220</v>
      </c>
      <c r="L195" s="16" t="s">
        <v>220</v>
      </c>
      <c r="M195" s="17">
        <v>2</v>
      </c>
      <c r="N195" s="15">
        <v>0</v>
      </c>
      <c r="O195" s="15">
        <v>0</v>
      </c>
      <c r="P195" s="15">
        <v>0</v>
      </c>
      <c r="Q195" s="15">
        <v>0</v>
      </c>
      <c r="R195" s="18">
        <v>5</v>
      </c>
      <c r="S195" s="18">
        <v>0</v>
      </c>
      <c r="T195" s="19">
        <v>0</v>
      </c>
      <c r="U195" s="15">
        <v>0</v>
      </c>
      <c r="V195" s="20" t="s">
        <v>293</v>
      </c>
      <c r="W195" s="20" t="s">
        <v>1233</v>
      </c>
      <c r="X195" s="15" t="s">
        <v>857</v>
      </c>
    </row>
    <row r="196" spans="1:24" x14ac:dyDescent="0.25">
      <c r="A196" s="12" t="s">
        <v>753</v>
      </c>
      <c r="B196" s="13" t="s">
        <v>213</v>
      </c>
      <c r="C196" s="13" t="s">
        <v>785</v>
      </c>
      <c r="D196" s="14" t="str">
        <f>HYPERLINK(Tabulka48243[[#This Row],[Sloupec2]],Tabulka48243[[#This Row],[Sloupec1]])</f>
        <v>Growatt SPF3500ES</v>
      </c>
      <c r="E196" s="15">
        <v>209030</v>
      </c>
      <c r="F196" s="15">
        <v>3.5</v>
      </c>
      <c r="G196" s="16" t="s">
        <v>220</v>
      </c>
      <c r="H196" s="16" t="s">
        <v>220</v>
      </c>
      <c r="I196" s="16">
        <v>350.9</v>
      </c>
      <c r="J196" s="16" t="s">
        <v>220</v>
      </c>
      <c r="K196" s="16" t="s">
        <v>220</v>
      </c>
      <c r="L196" s="16" t="s">
        <v>220</v>
      </c>
      <c r="M196" s="17">
        <v>-7</v>
      </c>
      <c r="N196" s="15">
        <v>0</v>
      </c>
      <c r="O196" s="15">
        <v>0</v>
      </c>
      <c r="P196" s="15">
        <v>0</v>
      </c>
      <c r="Q196" s="15">
        <v>0</v>
      </c>
      <c r="R196" s="18">
        <v>2</v>
      </c>
      <c r="S196" s="18">
        <v>0</v>
      </c>
      <c r="T196" s="19">
        <v>0</v>
      </c>
      <c r="U196" s="15">
        <v>0</v>
      </c>
      <c r="V196" s="20" t="s">
        <v>294</v>
      </c>
      <c r="W196" s="20" t="s">
        <v>1234</v>
      </c>
      <c r="X196" s="15" t="s">
        <v>785</v>
      </c>
    </row>
    <row r="197" spans="1:24" x14ac:dyDescent="0.25">
      <c r="A197" s="12" t="s">
        <v>753</v>
      </c>
      <c r="B197" s="13" t="s">
        <v>213</v>
      </c>
      <c r="C197" s="13" t="s">
        <v>785</v>
      </c>
      <c r="D197" s="14" t="str">
        <f>HYPERLINK(Tabulka48243[[#This Row],[Sloupec2]],Tabulka48243[[#This Row],[Sloupec1]])</f>
        <v>Growatt SPF6000ES PLUS (WIFI)</v>
      </c>
      <c r="E197" s="15">
        <v>209061</v>
      </c>
      <c r="F197" s="15">
        <v>6</v>
      </c>
      <c r="G197" s="16" t="s">
        <v>220</v>
      </c>
      <c r="H197" s="16" t="s">
        <v>220</v>
      </c>
      <c r="I197" s="16">
        <v>342.1</v>
      </c>
      <c r="J197" s="16" t="s">
        <v>220</v>
      </c>
      <c r="K197" s="16" t="s">
        <v>220</v>
      </c>
      <c r="L197" s="16" t="s">
        <v>220</v>
      </c>
      <c r="M197" s="17">
        <v>24</v>
      </c>
      <c r="N197" s="15">
        <v>0</v>
      </c>
      <c r="O197" s="15">
        <v>0</v>
      </c>
      <c r="P197" s="15">
        <v>0</v>
      </c>
      <c r="Q197" s="15">
        <v>0</v>
      </c>
      <c r="R197" s="18">
        <v>2</v>
      </c>
      <c r="S197" s="18">
        <v>0</v>
      </c>
      <c r="T197" s="19">
        <v>0</v>
      </c>
      <c r="U197" s="15">
        <v>0</v>
      </c>
      <c r="V197" s="20" t="s">
        <v>295</v>
      </c>
      <c r="W197" s="20" t="s">
        <v>1235</v>
      </c>
      <c r="X197" s="15" t="s">
        <v>785</v>
      </c>
    </row>
    <row r="198" spans="1:24" x14ac:dyDescent="0.25">
      <c r="A198" s="12" t="s">
        <v>753</v>
      </c>
      <c r="B198" s="13" t="s">
        <v>213</v>
      </c>
      <c r="C198" s="13" t="s">
        <v>784</v>
      </c>
      <c r="D198" s="14" t="str">
        <f>HYPERLINK(Tabulka48243[[#This Row],[Sloupec2]],Tabulka48243[[#This Row],[Sloupec1]])</f>
        <v>Growatt SPE 6000 TLHVM-G2</v>
      </c>
      <c r="E198" s="15">
        <v>209062</v>
      </c>
      <c r="F198" s="15">
        <v>6</v>
      </c>
      <c r="G198" s="16" t="s">
        <v>220</v>
      </c>
      <c r="H198" s="16" t="s">
        <v>220</v>
      </c>
      <c r="I198" s="16">
        <v>473</v>
      </c>
      <c r="J198" s="16" t="s">
        <v>220</v>
      </c>
      <c r="K198" s="16" t="s">
        <v>220</v>
      </c>
      <c r="L198" s="16" t="s">
        <v>220</v>
      </c>
      <c r="M198" s="17">
        <v>60</v>
      </c>
      <c r="N198" s="15">
        <v>0</v>
      </c>
      <c r="O198" s="15">
        <v>0</v>
      </c>
      <c r="P198" s="15">
        <v>0</v>
      </c>
      <c r="Q198" s="15">
        <v>0</v>
      </c>
      <c r="R198" s="18">
        <v>5</v>
      </c>
      <c r="S198" s="18">
        <v>0</v>
      </c>
      <c r="T198" s="19">
        <v>0</v>
      </c>
      <c r="U198" s="15">
        <v>0</v>
      </c>
      <c r="V198" s="20" t="s">
        <v>296</v>
      </c>
      <c r="W198" s="20" t="s">
        <v>1236</v>
      </c>
      <c r="X198" s="15" t="s">
        <v>857</v>
      </c>
    </row>
    <row r="199" spans="1:24" x14ac:dyDescent="0.25">
      <c r="A199" s="12" t="s">
        <v>753</v>
      </c>
      <c r="B199" s="13" t="s">
        <v>213</v>
      </c>
      <c r="C199" s="13" t="s">
        <v>777</v>
      </c>
      <c r="D199" s="14" t="str">
        <f>HYPERLINK(Tabulka48243[[#This Row],[Sloupec2]],Tabulka48243[[#This Row],[Sloupec1]])</f>
        <v>Growatt Hope 5.0L-B1</v>
      </c>
      <c r="E199" s="15">
        <v>309054</v>
      </c>
      <c r="F199" s="15">
        <v>5</v>
      </c>
      <c r="G199" s="16" t="s">
        <v>220</v>
      </c>
      <c r="H199" s="16" t="s">
        <v>220</v>
      </c>
      <c r="I199" s="16">
        <v>610.79</v>
      </c>
      <c r="J199" s="16" t="s">
        <v>220</v>
      </c>
      <c r="K199" s="16" t="s">
        <v>220</v>
      </c>
      <c r="L199" s="16" t="s">
        <v>220</v>
      </c>
      <c r="M199" s="17">
        <v>54</v>
      </c>
      <c r="N199" s="15">
        <v>0</v>
      </c>
      <c r="O199" s="15">
        <v>0</v>
      </c>
      <c r="P199" s="15">
        <v>0</v>
      </c>
      <c r="Q199" s="15">
        <v>0</v>
      </c>
      <c r="R199" s="18">
        <v>5</v>
      </c>
      <c r="S199" s="18">
        <v>0</v>
      </c>
      <c r="T199" s="19">
        <v>0</v>
      </c>
      <c r="U199" s="15">
        <v>0</v>
      </c>
      <c r="V199" s="20" t="s">
        <v>297</v>
      </c>
      <c r="W199" s="20" t="s">
        <v>1237</v>
      </c>
      <c r="X199" s="15" t="s">
        <v>858</v>
      </c>
    </row>
    <row r="200" spans="1:24" x14ac:dyDescent="0.25">
      <c r="A200" s="12" t="s">
        <v>753</v>
      </c>
      <c r="B200" s="13" t="s">
        <v>213</v>
      </c>
      <c r="C200" s="13" t="s">
        <v>777</v>
      </c>
      <c r="D200" s="14" t="str">
        <f>HYPERLINK(Tabulka48243[[#This Row],[Sloupec2]],Tabulka48243[[#This Row],[Sloupec1]])</f>
        <v>Growatt HOPE5.0L-B1-Kit</v>
      </c>
      <c r="E200" s="15">
        <v>509502</v>
      </c>
      <c r="F200" s="15">
        <v>0</v>
      </c>
      <c r="G200" s="16" t="s">
        <v>220</v>
      </c>
      <c r="H200" s="16" t="s">
        <v>220</v>
      </c>
      <c r="I200" s="16">
        <v>26.78</v>
      </c>
      <c r="J200" s="16" t="s">
        <v>220</v>
      </c>
      <c r="K200" s="16" t="s">
        <v>220</v>
      </c>
      <c r="L200" s="16" t="s">
        <v>220</v>
      </c>
      <c r="M200" s="17">
        <v>60</v>
      </c>
      <c r="N200" s="15">
        <v>0</v>
      </c>
      <c r="O200" s="15">
        <v>0</v>
      </c>
      <c r="P200" s="15">
        <v>0</v>
      </c>
      <c r="Q200" s="15">
        <v>0</v>
      </c>
      <c r="R200" s="18">
        <v>1</v>
      </c>
      <c r="S200" s="18">
        <v>0</v>
      </c>
      <c r="T200" s="19">
        <v>0</v>
      </c>
      <c r="U200" s="15">
        <v>0</v>
      </c>
      <c r="V200" s="20" t="s">
        <v>298</v>
      </c>
      <c r="W200" s="20" t="s">
        <v>1238</v>
      </c>
      <c r="X200" s="15" t="s">
        <v>859</v>
      </c>
    </row>
    <row r="201" spans="1:24" x14ac:dyDescent="0.25">
      <c r="A201" s="12" t="s">
        <v>753</v>
      </c>
      <c r="B201" s="13" t="s">
        <v>213</v>
      </c>
      <c r="C201" s="13" t="s">
        <v>777</v>
      </c>
      <c r="D201" s="14" t="str">
        <f>HYPERLINK(Tabulka48243[[#This Row],[Sloupec2]],Tabulka48243[[#This Row],[Sloupec1]])</f>
        <v>Growatt AXE 5.0L C1 battery</v>
      </c>
      <c r="E201" s="15">
        <v>309051</v>
      </c>
      <c r="F201" s="15">
        <v>0</v>
      </c>
      <c r="G201" s="16" t="s">
        <v>220</v>
      </c>
      <c r="H201" s="16" t="s">
        <v>220</v>
      </c>
      <c r="I201" s="16">
        <v>665.5</v>
      </c>
      <c r="J201" s="16" t="s">
        <v>220</v>
      </c>
      <c r="K201" s="16" t="s">
        <v>220</v>
      </c>
      <c r="L201" s="16" t="s">
        <v>220</v>
      </c>
      <c r="M201" s="17">
        <v>7</v>
      </c>
      <c r="N201" s="15">
        <v>0</v>
      </c>
      <c r="O201" s="15">
        <v>0</v>
      </c>
      <c r="P201" s="15">
        <v>0</v>
      </c>
      <c r="Q201" s="15">
        <v>0</v>
      </c>
      <c r="R201" s="18">
        <v>0</v>
      </c>
      <c r="S201" s="18">
        <v>0</v>
      </c>
      <c r="T201" s="19">
        <v>0</v>
      </c>
      <c r="U201" s="15">
        <v>0</v>
      </c>
      <c r="V201" s="20" t="s">
        <v>299</v>
      </c>
      <c r="W201" s="20" t="s">
        <v>1239</v>
      </c>
      <c r="X201" s="15" t="s">
        <v>860</v>
      </c>
    </row>
    <row r="202" spans="1:24" x14ac:dyDescent="0.25">
      <c r="A202" s="12" t="s">
        <v>753</v>
      </c>
      <c r="B202" s="13" t="s">
        <v>213</v>
      </c>
      <c r="C202" s="13" t="s">
        <v>777</v>
      </c>
      <c r="D202" s="14" t="str">
        <f>HYPERLINK(Tabulka48243[[#This Row],[Sloupec2]],Tabulka48243[[#This Row],[Sloupec1]])</f>
        <v>Growatt AXE 5.0L Battery Cable+Base</v>
      </c>
      <c r="E202" s="15">
        <v>509024</v>
      </c>
      <c r="F202" s="15">
        <v>0</v>
      </c>
      <c r="G202" s="16" t="s">
        <v>220</v>
      </c>
      <c r="H202" s="16" t="s">
        <v>220</v>
      </c>
      <c r="I202" s="16">
        <v>51.7</v>
      </c>
      <c r="J202" s="16" t="s">
        <v>220</v>
      </c>
      <c r="K202" s="16" t="s">
        <v>220</v>
      </c>
      <c r="L202" s="16" t="s">
        <v>220</v>
      </c>
      <c r="M202" s="17">
        <v>12</v>
      </c>
      <c r="N202" s="15">
        <v>0</v>
      </c>
      <c r="O202" s="15">
        <v>0</v>
      </c>
      <c r="P202" s="15">
        <v>0</v>
      </c>
      <c r="Q202" s="15">
        <v>0</v>
      </c>
      <c r="R202" s="18">
        <v>0</v>
      </c>
      <c r="S202" s="18">
        <v>0</v>
      </c>
      <c r="T202" s="19">
        <v>0</v>
      </c>
      <c r="U202" s="15">
        <v>0</v>
      </c>
      <c r="V202" s="20" t="s">
        <v>300</v>
      </c>
      <c r="W202" s="20" t="s">
        <v>1240</v>
      </c>
      <c r="X202" s="15" t="s">
        <v>860</v>
      </c>
    </row>
    <row r="203" spans="1:24" x14ac:dyDescent="0.25">
      <c r="A203" s="12" t="s">
        <v>753</v>
      </c>
      <c r="B203" s="13" t="s">
        <v>213</v>
      </c>
      <c r="C203" s="13" t="s">
        <v>776</v>
      </c>
      <c r="D203" s="14" t="str">
        <f>HYPERLINK(Tabulka48243[[#This Row],[Sloupec2]],Tabulka48243[[#This Row],[Sloupec1]])</f>
        <v>Growatt SPH3600TL BL-UP</v>
      </c>
      <c r="E203" s="15">
        <v>209036</v>
      </c>
      <c r="F203" s="15">
        <v>3.6</v>
      </c>
      <c r="G203" s="16" t="s">
        <v>220</v>
      </c>
      <c r="H203" s="16" t="s">
        <v>220</v>
      </c>
      <c r="I203" s="16">
        <v>649</v>
      </c>
      <c r="J203" s="16" t="s">
        <v>220</v>
      </c>
      <c r="K203" s="16" t="s">
        <v>220</v>
      </c>
      <c r="L203" s="16" t="s">
        <v>220</v>
      </c>
      <c r="M203" s="17">
        <v>3</v>
      </c>
      <c r="N203" s="15">
        <v>0</v>
      </c>
      <c r="O203" s="15">
        <v>0</v>
      </c>
      <c r="P203" s="15">
        <v>0</v>
      </c>
      <c r="Q203" s="15">
        <v>0</v>
      </c>
      <c r="R203" s="18">
        <v>10</v>
      </c>
      <c r="S203" s="18">
        <v>0</v>
      </c>
      <c r="T203" s="19">
        <v>0</v>
      </c>
      <c r="U203" s="15">
        <v>0</v>
      </c>
      <c r="V203" s="20" t="s">
        <v>301</v>
      </c>
      <c r="W203" s="20" t="s">
        <v>1241</v>
      </c>
      <c r="X203" s="15" t="s">
        <v>853</v>
      </c>
    </row>
    <row r="204" spans="1:24" x14ac:dyDescent="0.25">
      <c r="A204" s="12" t="s">
        <v>753</v>
      </c>
      <c r="B204" s="13" t="s">
        <v>213</v>
      </c>
      <c r="C204" s="13" t="s">
        <v>776</v>
      </c>
      <c r="D204" s="14" t="str">
        <f>HYPERLINK(Tabulka48243[[#This Row],[Sloupec2]],Tabulka48243[[#This Row],[Sloupec1]])</f>
        <v>Growatt SPH5000TL3 BH-UP</v>
      </c>
      <c r="E204" s="15">
        <v>209051</v>
      </c>
      <c r="F204" s="15">
        <v>5</v>
      </c>
      <c r="G204" s="16" t="s">
        <v>220</v>
      </c>
      <c r="H204" s="16" t="s">
        <v>220</v>
      </c>
      <c r="I204" s="16">
        <v>871.2</v>
      </c>
      <c r="J204" s="16" t="s">
        <v>220</v>
      </c>
      <c r="K204" s="16" t="s">
        <v>220</v>
      </c>
      <c r="L204" s="16" t="s">
        <v>220</v>
      </c>
      <c r="M204" s="17">
        <v>37</v>
      </c>
      <c r="N204" s="15">
        <v>0</v>
      </c>
      <c r="O204" s="15">
        <v>0</v>
      </c>
      <c r="P204" s="15">
        <v>0</v>
      </c>
      <c r="Q204" s="15">
        <v>0</v>
      </c>
      <c r="R204" s="18">
        <v>10</v>
      </c>
      <c r="S204" s="18">
        <v>0</v>
      </c>
      <c r="T204" s="19">
        <v>0</v>
      </c>
      <c r="U204" s="15">
        <v>0</v>
      </c>
      <c r="V204" s="20" t="s">
        <v>302</v>
      </c>
      <c r="W204" s="20" t="s">
        <v>1242</v>
      </c>
      <c r="X204" s="15" t="s">
        <v>853</v>
      </c>
    </row>
    <row r="205" spans="1:24" x14ac:dyDescent="0.25">
      <c r="A205" s="12" t="s">
        <v>753</v>
      </c>
      <c r="B205" s="13" t="s">
        <v>213</v>
      </c>
      <c r="C205" s="13" t="s">
        <v>776</v>
      </c>
      <c r="D205" s="14" t="str">
        <f>HYPERLINK(Tabulka48243[[#This Row],[Sloupec2]],Tabulka48243[[#This Row],[Sloupec1]])</f>
        <v>Growatt SPH8000TL3 BH-UP</v>
      </c>
      <c r="E205" s="15">
        <v>209081</v>
      </c>
      <c r="F205" s="15">
        <v>8</v>
      </c>
      <c r="G205" s="16" t="s">
        <v>220</v>
      </c>
      <c r="H205" s="16" t="s">
        <v>220</v>
      </c>
      <c r="I205" s="16">
        <v>955.9</v>
      </c>
      <c r="J205" s="16" t="s">
        <v>220</v>
      </c>
      <c r="K205" s="16" t="s">
        <v>220</v>
      </c>
      <c r="L205" s="16" t="s">
        <v>220</v>
      </c>
      <c r="M205" s="17">
        <v>22</v>
      </c>
      <c r="N205" s="15">
        <v>0</v>
      </c>
      <c r="O205" s="15">
        <v>0</v>
      </c>
      <c r="P205" s="15">
        <v>0</v>
      </c>
      <c r="Q205" s="15">
        <v>0</v>
      </c>
      <c r="R205" s="18">
        <v>10</v>
      </c>
      <c r="S205" s="18">
        <v>0</v>
      </c>
      <c r="T205" s="19">
        <v>0</v>
      </c>
      <c r="U205" s="15">
        <v>0</v>
      </c>
      <c r="V205" s="20" t="s">
        <v>303</v>
      </c>
      <c r="W205" s="20" t="s">
        <v>1243</v>
      </c>
      <c r="X205" s="15" t="s">
        <v>853</v>
      </c>
    </row>
    <row r="206" spans="1:24" x14ac:dyDescent="0.25">
      <c r="A206" s="12" t="s">
        <v>753</v>
      </c>
      <c r="B206" s="13" t="s">
        <v>213</v>
      </c>
      <c r="C206" s="13" t="s">
        <v>776</v>
      </c>
      <c r="D206" s="14" t="str">
        <f>HYPERLINK(Tabulka48243[[#This Row],[Sloupec2]],Tabulka48243[[#This Row],[Sloupec1]])</f>
        <v>Growatt SPH10000TL3 BH-UP</v>
      </c>
      <c r="E206" s="15">
        <v>209101</v>
      </c>
      <c r="F206" s="15">
        <v>10</v>
      </c>
      <c r="G206" s="16" t="s">
        <v>220</v>
      </c>
      <c r="H206" s="16" t="s">
        <v>220</v>
      </c>
      <c r="I206" s="16">
        <v>1011.52</v>
      </c>
      <c r="J206" s="16" t="s">
        <v>220</v>
      </c>
      <c r="K206" s="16" t="s">
        <v>220</v>
      </c>
      <c r="L206" s="16" t="s">
        <v>220</v>
      </c>
      <c r="M206" s="17">
        <v>377</v>
      </c>
      <c r="N206" s="15">
        <v>0</v>
      </c>
      <c r="O206" s="15">
        <v>0</v>
      </c>
      <c r="P206" s="15">
        <v>0</v>
      </c>
      <c r="Q206" s="15">
        <v>0</v>
      </c>
      <c r="R206" s="18">
        <v>10</v>
      </c>
      <c r="S206" s="18">
        <v>0</v>
      </c>
      <c r="T206" s="19">
        <v>0</v>
      </c>
      <c r="U206" s="15">
        <v>0</v>
      </c>
      <c r="V206" s="20" t="s">
        <v>304</v>
      </c>
      <c r="W206" s="20" t="s">
        <v>1244</v>
      </c>
      <c r="X206" s="15" t="s">
        <v>853</v>
      </c>
    </row>
    <row r="207" spans="1:24" x14ac:dyDescent="0.25">
      <c r="A207" s="12" t="s">
        <v>753</v>
      </c>
      <c r="B207" s="13" t="s">
        <v>213</v>
      </c>
      <c r="C207" s="13" t="s">
        <v>777</v>
      </c>
      <c r="D207" s="14" t="str">
        <f>HYPERLINK(Tabulka48243[[#This Row],[Sloupec2]],Tabulka48243[[#This Row],[Sloupec1]])</f>
        <v>Growatt ARK 2.5H-A1</v>
      </c>
      <c r="E207" s="15">
        <v>309021</v>
      </c>
      <c r="F207" s="15">
        <v>0</v>
      </c>
      <c r="G207" s="16" t="s">
        <v>220</v>
      </c>
      <c r="H207" s="16" t="s">
        <v>220</v>
      </c>
      <c r="I207" s="16">
        <v>482.87</v>
      </c>
      <c r="J207" s="16" t="s">
        <v>220</v>
      </c>
      <c r="K207" s="16" t="s">
        <v>220</v>
      </c>
      <c r="L207" s="16" t="s">
        <v>220</v>
      </c>
      <c r="M207" s="17">
        <v>258</v>
      </c>
      <c r="N207" s="15">
        <v>0</v>
      </c>
      <c r="O207" s="15">
        <v>0</v>
      </c>
      <c r="P207" s="15">
        <v>0</v>
      </c>
      <c r="Q207" s="15">
        <v>0</v>
      </c>
      <c r="R207" s="18">
        <v>10</v>
      </c>
      <c r="S207" s="18">
        <v>0</v>
      </c>
      <c r="T207" s="19">
        <v>0</v>
      </c>
      <c r="U207" s="15">
        <v>0</v>
      </c>
      <c r="V207" s="20" t="s">
        <v>305</v>
      </c>
      <c r="W207" s="20" t="s">
        <v>1245</v>
      </c>
      <c r="X207" s="15" t="s">
        <v>861</v>
      </c>
    </row>
    <row r="208" spans="1:24" x14ac:dyDescent="0.25">
      <c r="A208" s="12" t="s">
        <v>753</v>
      </c>
      <c r="B208" s="13" t="s">
        <v>213</v>
      </c>
      <c r="C208" s="13" t="s">
        <v>777</v>
      </c>
      <c r="D208" s="14" t="str">
        <f>HYPERLINK(Tabulka48243[[#This Row],[Sloupec2]],Tabulka48243[[#This Row],[Sloupec1]])</f>
        <v>Growatt ARK 2.5H-A2</v>
      </c>
      <c r="E208" s="15">
        <v>309023</v>
      </c>
      <c r="F208" s="15">
        <v>0</v>
      </c>
      <c r="G208" s="16" t="s">
        <v>220</v>
      </c>
      <c r="H208" s="16" t="s">
        <v>220</v>
      </c>
      <c r="I208" s="16">
        <v>481.78</v>
      </c>
      <c r="J208" s="16" t="s">
        <v>220</v>
      </c>
      <c r="K208" s="16" t="s">
        <v>220</v>
      </c>
      <c r="L208" s="16" t="s">
        <v>220</v>
      </c>
      <c r="M208" s="17">
        <v>349</v>
      </c>
      <c r="N208" s="15">
        <v>0</v>
      </c>
      <c r="O208" s="15">
        <v>0</v>
      </c>
      <c r="P208" s="15">
        <v>0</v>
      </c>
      <c r="Q208" s="15">
        <v>0</v>
      </c>
      <c r="R208" s="18">
        <v>10</v>
      </c>
      <c r="S208" s="18">
        <v>0</v>
      </c>
      <c r="T208" s="19">
        <v>0</v>
      </c>
      <c r="U208" s="15">
        <v>0</v>
      </c>
      <c r="V208" s="20" t="s">
        <v>306</v>
      </c>
      <c r="W208" s="20" t="s">
        <v>1246</v>
      </c>
      <c r="X208" s="15" t="s">
        <v>861</v>
      </c>
    </row>
    <row r="209" spans="1:24" x14ac:dyDescent="0.25">
      <c r="A209" s="12" t="s">
        <v>753</v>
      </c>
      <c r="B209" s="13" t="s">
        <v>213</v>
      </c>
      <c r="C209" s="13" t="s">
        <v>777</v>
      </c>
      <c r="D209" s="14" t="str">
        <f>HYPERLINK(Tabulka48243[[#This Row],[Sloupec2]],Tabulka48243[[#This Row],[Sloupec1]])</f>
        <v>Growatt ARK 2.5H-A1 Cable</v>
      </c>
      <c r="E209" s="15">
        <v>509022</v>
      </c>
      <c r="F209" s="15">
        <v>0</v>
      </c>
      <c r="G209" s="16" t="s">
        <v>220</v>
      </c>
      <c r="H209" s="16" t="s">
        <v>220</v>
      </c>
      <c r="I209" s="16">
        <v>29.43</v>
      </c>
      <c r="J209" s="16" t="s">
        <v>220</v>
      </c>
      <c r="K209" s="16" t="s">
        <v>220</v>
      </c>
      <c r="L209" s="16" t="s">
        <v>220</v>
      </c>
      <c r="M209" s="17">
        <v>61</v>
      </c>
      <c r="N209" s="15">
        <v>0</v>
      </c>
      <c r="O209" s="15">
        <v>0</v>
      </c>
      <c r="P209" s="15">
        <v>0</v>
      </c>
      <c r="Q209" s="15">
        <v>0</v>
      </c>
      <c r="R209" s="18">
        <v>2</v>
      </c>
      <c r="S209" s="18">
        <v>0</v>
      </c>
      <c r="T209" s="19">
        <v>0</v>
      </c>
      <c r="U209" s="15">
        <v>0</v>
      </c>
      <c r="V209" s="20" t="s">
        <v>307</v>
      </c>
      <c r="W209" s="20" t="s">
        <v>1247</v>
      </c>
      <c r="X209" s="15" t="s">
        <v>861</v>
      </c>
    </row>
    <row r="210" spans="1:24" x14ac:dyDescent="0.25">
      <c r="A210" s="12" t="s">
        <v>753</v>
      </c>
      <c r="B210" s="13" t="s">
        <v>213</v>
      </c>
      <c r="C210" s="13" t="s">
        <v>777</v>
      </c>
      <c r="D210" s="14" t="str">
        <f>HYPERLINK(Tabulka48243[[#This Row],[Sloupec2]],Tabulka48243[[#This Row],[Sloupec1]])</f>
        <v>Growatt XH ARK 2.5H-A1 Cable</v>
      </c>
      <c r="E210" s="15">
        <v>509028</v>
      </c>
      <c r="F210" s="15">
        <v>0</v>
      </c>
      <c r="G210" s="16" t="s">
        <v>220</v>
      </c>
      <c r="H210" s="16" t="s">
        <v>220</v>
      </c>
      <c r="I210" s="16">
        <v>28.6</v>
      </c>
      <c r="J210" s="16" t="s">
        <v>220</v>
      </c>
      <c r="K210" s="16" t="s">
        <v>220</v>
      </c>
      <c r="L210" s="16" t="s">
        <v>220</v>
      </c>
      <c r="M210" s="17">
        <v>0</v>
      </c>
      <c r="N210" s="15">
        <v>0</v>
      </c>
      <c r="O210" s="15">
        <v>0</v>
      </c>
      <c r="P210" s="15">
        <v>0</v>
      </c>
      <c r="Q210" s="15">
        <v>0</v>
      </c>
      <c r="R210" s="18">
        <v>0</v>
      </c>
      <c r="S210" s="18">
        <v>0</v>
      </c>
      <c r="T210" s="19">
        <v>0</v>
      </c>
      <c r="U210" s="15">
        <v>0</v>
      </c>
      <c r="V210" s="20" t="s">
        <v>308</v>
      </c>
      <c r="W210" s="20" t="s">
        <v>1248</v>
      </c>
      <c r="X210" s="15" t="s">
        <v>861</v>
      </c>
    </row>
    <row r="211" spans="1:24" x14ac:dyDescent="0.25">
      <c r="A211" s="12" t="s">
        <v>753</v>
      </c>
      <c r="B211" s="13" t="s">
        <v>213</v>
      </c>
      <c r="C211" s="13" t="s">
        <v>309</v>
      </c>
      <c r="D211" s="14" t="str">
        <f>HYPERLINK(Tabulka48243[[#This Row],[Sloupec2]],Tabulka48243[[#This Row],[Sloupec1]])</f>
        <v>Growatt ARK 2.5H-A1 BMS (HVC60050-A1)</v>
      </c>
      <c r="E211" s="15">
        <v>309001</v>
      </c>
      <c r="F211" s="15">
        <v>0</v>
      </c>
      <c r="G211" s="16" t="s">
        <v>220</v>
      </c>
      <c r="H211" s="16" t="s">
        <v>220</v>
      </c>
      <c r="I211" s="16">
        <v>201.65</v>
      </c>
      <c r="J211" s="16" t="s">
        <v>220</v>
      </c>
      <c r="K211" s="16" t="s">
        <v>220</v>
      </c>
      <c r="L211" s="16" t="s">
        <v>220</v>
      </c>
      <c r="M211" s="17">
        <v>24</v>
      </c>
      <c r="N211" s="15">
        <v>0</v>
      </c>
      <c r="O211" s="15">
        <v>0</v>
      </c>
      <c r="P211" s="15">
        <v>0</v>
      </c>
      <c r="Q211" s="15">
        <v>0</v>
      </c>
      <c r="R211" s="18">
        <v>10</v>
      </c>
      <c r="S211" s="18">
        <v>0</v>
      </c>
      <c r="T211" s="19">
        <v>0</v>
      </c>
      <c r="U211" s="15">
        <v>0</v>
      </c>
      <c r="V211" s="20" t="s">
        <v>310</v>
      </c>
      <c r="W211" s="20" t="s">
        <v>1249</v>
      </c>
      <c r="X211" s="15" t="s">
        <v>861</v>
      </c>
    </row>
    <row r="212" spans="1:24" x14ac:dyDescent="0.25">
      <c r="A212" s="12" t="s">
        <v>753</v>
      </c>
      <c r="B212" s="13" t="s">
        <v>213</v>
      </c>
      <c r="C212" s="13" t="s">
        <v>309</v>
      </c>
      <c r="D212" s="14" t="str">
        <f>HYPERLINK(Tabulka48243[[#This Row],[Sloupec2]],Tabulka48243[[#This Row],[Sloupec1]])</f>
        <v>Growatt ARK 2.5H-A2 BMS (HVC60050-C2) + ARK cable</v>
      </c>
      <c r="E212" s="15">
        <v>309009</v>
      </c>
      <c r="F212" s="15">
        <v>0</v>
      </c>
      <c r="G212" s="16" t="s">
        <v>220</v>
      </c>
      <c r="H212" s="16" t="s">
        <v>220</v>
      </c>
      <c r="I212" s="16">
        <v>218</v>
      </c>
      <c r="J212" s="16" t="s">
        <v>220</v>
      </c>
      <c r="K212" s="16" t="s">
        <v>220</v>
      </c>
      <c r="L212" s="16" t="s">
        <v>220</v>
      </c>
      <c r="M212" s="17">
        <v>201</v>
      </c>
      <c r="N212" s="15">
        <v>0</v>
      </c>
      <c r="O212" s="15">
        <v>0</v>
      </c>
      <c r="P212" s="15">
        <v>0</v>
      </c>
      <c r="Q212" s="15">
        <v>0</v>
      </c>
      <c r="R212" s="18">
        <v>10</v>
      </c>
      <c r="S212" s="18">
        <v>0</v>
      </c>
      <c r="T212" s="19">
        <v>0</v>
      </c>
      <c r="U212" s="15">
        <v>0</v>
      </c>
      <c r="V212" s="20" t="s">
        <v>311</v>
      </c>
      <c r="W212" s="20" t="s">
        <v>1250</v>
      </c>
      <c r="X212" s="15" t="s">
        <v>309</v>
      </c>
    </row>
    <row r="213" spans="1:24" x14ac:dyDescent="0.25">
      <c r="A213" s="12" t="s">
        <v>753</v>
      </c>
      <c r="B213" s="13" t="s">
        <v>213</v>
      </c>
      <c r="C213" s="13" t="s">
        <v>777</v>
      </c>
      <c r="D213" s="14" t="str">
        <f>HYPERLINK(Tabulka48243[[#This Row],[Sloupec2]],Tabulka48243[[#This Row],[Sloupec1]])</f>
        <v>Growatt ARK 2.5H-A1 Base</v>
      </c>
      <c r="E213" s="15">
        <v>509012</v>
      </c>
      <c r="F213" s="15">
        <v>0</v>
      </c>
      <c r="G213" s="16" t="s">
        <v>220</v>
      </c>
      <c r="H213" s="16" t="s">
        <v>220</v>
      </c>
      <c r="I213" s="16">
        <v>27.25</v>
      </c>
      <c r="J213" s="16" t="s">
        <v>220</v>
      </c>
      <c r="K213" s="16" t="s">
        <v>220</v>
      </c>
      <c r="L213" s="16" t="s">
        <v>220</v>
      </c>
      <c r="M213" s="17">
        <v>135</v>
      </c>
      <c r="N213" s="15">
        <v>0</v>
      </c>
      <c r="O213" s="15">
        <v>0</v>
      </c>
      <c r="P213" s="15">
        <v>0</v>
      </c>
      <c r="Q213" s="15">
        <v>0</v>
      </c>
      <c r="R213" s="18">
        <v>2</v>
      </c>
      <c r="S213" s="18">
        <v>0</v>
      </c>
      <c r="T213" s="19">
        <v>0</v>
      </c>
      <c r="U213" s="15">
        <v>0</v>
      </c>
      <c r="V213" s="20" t="s">
        <v>312</v>
      </c>
      <c r="W213" s="20" t="s">
        <v>1251</v>
      </c>
      <c r="X213" s="15" t="s">
        <v>861</v>
      </c>
    </row>
    <row r="214" spans="1:24" x14ac:dyDescent="0.25">
      <c r="A214" s="12" t="s">
        <v>753</v>
      </c>
      <c r="B214" s="13" t="s">
        <v>213</v>
      </c>
      <c r="C214" s="13" t="s">
        <v>777</v>
      </c>
      <c r="D214" s="14" t="str">
        <f>HYPERLINK(Tabulka48243[[#This Row],[Sloupec2]],Tabulka48243[[#This Row],[Sloupec1]])</f>
        <v>Growatt ARK 2.5H-A1 Series Cable</v>
      </c>
      <c r="E214" s="15">
        <v>509032</v>
      </c>
      <c r="F214" s="15">
        <v>0</v>
      </c>
      <c r="G214" s="16" t="s">
        <v>220</v>
      </c>
      <c r="H214" s="16" t="s">
        <v>220</v>
      </c>
      <c r="I214" s="16">
        <v>43.6</v>
      </c>
      <c r="J214" s="16" t="s">
        <v>220</v>
      </c>
      <c r="K214" s="16" t="s">
        <v>220</v>
      </c>
      <c r="L214" s="16" t="s">
        <v>220</v>
      </c>
      <c r="M214" s="17">
        <v>31</v>
      </c>
      <c r="N214" s="15">
        <v>0</v>
      </c>
      <c r="O214" s="15">
        <v>0</v>
      </c>
      <c r="P214" s="15">
        <v>0</v>
      </c>
      <c r="Q214" s="15">
        <v>0</v>
      </c>
      <c r="R214" s="18">
        <v>2</v>
      </c>
      <c r="S214" s="18">
        <v>0</v>
      </c>
      <c r="T214" s="19">
        <v>0</v>
      </c>
      <c r="U214" s="15">
        <v>0</v>
      </c>
      <c r="V214" s="20" t="s">
        <v>313</v>
      </c>
      <c r="W214" s="20" t="s">
        <v>1252</v>
      </c>
      <c r="X214" s="15" t="s">
        <v>861</v>
      </c>
    </row>
    <row r="215" spans="1:24" x14ac:dyDescent="0.25">
      <c r="A215" s="12" t="s">
        <v>753</v>
      </c>
      <c r="B215" s="13" t="s">
        <v>213</v>
      </c>
      <c r="C215" s="13" t="s">
        <v>778</v>
      </c>
      <c r="D215" s="14" t="str">
        <f>HYPERLINK(Tabulka48243[[#This Row],[Sloupec2]],Tabulka48243[[#This Row],[Sloupec1]])</f>
        <v>Growatt ARK Battery Wall Bracket</v>
      </c>
      <c r="E215" s="15">
        <v>509042</v>
      </c>
      <c r="F215" s="15">
        <v>0</v>
      </c>
      <c r="G215" s="16" t="s">
        <v>220</v>
      </c>
      <c r="H215" s="16" t="s">
        <v>220</v>
      </c>
      <c r="I215" s="16">
        <v>13.08</v>
      </c>
      <c r="J215" s="16" t="s">
        <v>220</v>
      </c>
      <c r="K215" s="16" t="s">
        <v>220</v>
      </c>
      <c r="L215" s="16" t="s">
        <v>220</v>
      </c>
      <c r="M215" s="17">
        <v>57</v>
      </c>
      <c r="N215" s="15">
        <v>0</v>
      </c>
      <c r="O215" s="15">
        <v>0</v>
      </c>
      <c r="P215" s="15">
        <v>0</v>
      </c>
      <c r="Q215" s="15">
        <v>0</v>
      </c>
      <c r="R215" s="18">
        <v>2</v>
      </c>
      <c r="S215" s="18">
        <v>0</v>
      </c>
      <c r="T215" s="19">
        <v>0</v>
      </c>
      <c r="U215" s="15">
        <v>0</v>
      </c>
      <c r="V215" s="20" t="s">
        <v>314</v>
      </c>
      <c r="W215" s="20" t="s">
        <v>1253</v>
      </c>
      <c r="X215" s="15" t="s">
        <v>778</v>
      </c>
    </row>
    <row r="216" spans="1:24" x14ac:dyDescent="0.25">
      <c r="A216" s="12" t="s">
        <v>753</v>
      </c>
      <c r="B216" s="13" t="s">
        <v>213</v>
      </c>
      <c r="C216" s="13" t="s">
        <v>778</v>
      </c>
      <c r="D216" s="14" t="str">
        <f>HYPERLINK(Tabulka48243[[#This Row],[Sloupec2]],Tabulka48243[[#This Row],[Sloupec1]])</f>
        <v>Growatt APX Battery Wall Bracket</v>
      </c>
      <c r="E216" s="15">
        <v>509044</v>
      </c>
      <c r="F216" s="15">
        <v>0</v>
      </c>
      <c r="G216" s="16" t="s">
        <v>220</v>
      </c>
      <c r="H216" s="16" t="s">
        <v>220</v>
      </c>
      <c r="I216" s="16">
        <v>24.2</v>
      </c>
      <c r="J216" s="16" t="s">
        <v>220</v>
      </c>
      <c r="K216" s="16" t="s">
        <v>220</v>
      </c>
      <c r="L216" s="16" t="s">
        <v>220</v>
      </c>
      <c r="M216" s="17">
        <v>67</v>
      </c>
      <c r="N216" s="15">
        <v>0</v>
      </c>
      <c r="O216" s="15">
        <v>0</v>
      </c>
      <c r="P216" s="15">
        <v>0</v>
      </c>
      <c r="Q216" s="15">
        <v>0</v>
      </c>
      <c r="R216" s="18">
        <v>2</v>
      </c>
      <c r="S216" s="18">
        <v>0</v>
      </c>
      <c r="T216" s="19">
        <v>0</v>
      </c>
      <c r="U216" s="15">
        <v>0</v>
      </c>
      <c r="V216" s="20" t="s">
        <v>315</v>
      </c>
      <c r="W216" s="20" t="s">
        <v>1254</v>
      </c>
      <c r="X216" s="15" t="s">
        <v>778</v>
      </c>
    </row>
    <row r="217" spans="1:24" x14ac:dyDescent="0.25">
      <c r="A217" s="12" t="s">
        <v>753</v>
      </c>
      <c r="B217" s="13" t="s">
        <v>213</v>
      </c>
      <c r="C217" s="13" t="s">
        <v>309</v>
      </c>
      <c r="D217" s="14" t="str">
        <f>HYPERLINK(Tabulka48243[[#This Row],[Sloupec2]],Tabulka48243[[#This Row],[Sloupec1]])</f>
        <v>Growatt BDC 95045-A1</v>
      </c>
      <c r="E217" s="15">
        <v>309002</v>
      </c>
      <c r="F217" s="15">
        <v>0</v>
      </c>
      <c r="G217" s="16" t="s">
        <v>220</v>
      </c>
      <c r="H217" s="16" t="s">
        <v>220</v>
      </c>
      <c r="I217" s="16">
        <v>185.9</v>
      </c>
      <c r="J217" s="16" t="s">
        <v>220</v>
      </c>
      <c r="K217" s="16" t="s">
        <v>220</v>
      </c>
      <c r="L217" s="16" t="s">
        <v>220</v>
      </c>
      <c r="M217" s="17">
        <v>3</v>
      </c>
      <c r="N217" s="15">
        <v>0</v>
      </c>
      <c r="O217" s="15">
        <v>0</v>
      </c>
      <c r="P217" s="15">
        <v>0</v>
      </c>
      <c r="Q217" s="15">
        <v>0</v>
      </c>
      <c r="R217" s="18">
        <v>0</v>
      </c>
      <c r="S217" s="18">
        <v>0</v>
      </c>
      <c r="T217" s="19">
        <v>0</v>
      </c>
      <c r="U217" s="15">
        <v>0</v>
      </c>
      <c r="V217" s="20" t="s">
        <v>316</v>
      </c>
      <c r="W217" s="20" t="s">
        <v>1255</v>
      </c>
      <c r="X217" s="15" t="s">
        <v>862</v>
      </c>
    </row>
    <row r="218" spans="1:24" x14ac:dyDescent="0.25">
      <c r="A218" s="12" t="s">
        <v>753</v>
      </c>
      <c r="B218" s="13" t="s">
        <v>213</v>
      </c>
      <c r="C218" s="13" t="s">
        <v>777</v>
      </c>
      <c r="D218" s="14" t="str">
        <f>HYPERLINK(Tabulka48243[[#This Row],[Sloupec2]],Tabulka48243[[#This Row],[Sloupec1]])</f>
        <v>Growatt GBLI6532 6.5H</v>
      </c>
      <c r="E218" s="15">
        <v>309061</v>
      </c>
      <c r="F218" s="15">
        <v>0</v>
      </c>
      <c r="G218" s="16" t="s">
        <v>220</v>
      </c>
      <c r="H218" s="16" t="s">
        <v>220</v>
      </c>
      <c r="I218" s="16">
        <v>804</v>
      </c>
      <c r="J218" s="16" t="s">
        <v>220</v>
      </c>
      <c r="K218" s="16" t="s">
        <v>220</v>
      </c>
      <c r="L218" s="16" t="s">
        <v>220</v>
      </c>
      <c r="M218" s="17">
        <v>22</v>
      </c>
      <c r="N218" s="15">
        <v>0</v>
      </c>
      <c r="O218" s="15">
        <v>0</v>
      </c>
      <c r="P218" s="15">
        <v>0</v>
      </c>
      <c r="Q218" s="15">
        <v>0</v>
      </c>
      <c r="R218" s="18">
        <v>10</v>
      </c>
      <c r="S218" s="18">
        <v>0</v>
      </c>
      <c r="T218" s="19">
        <v>0</v>
      </c>
      <c r="U218" s="15">
        <v>0</v>
      </c>
      <c r="V218" s="20" t="s">
        <v>317</v>
      </c>
      <c r="W218" s="20" t="s">
        <v>1256</v>
      </c>
      <c r="X218" s="15" t="s">
        <v>863</v>
      </c>
    </row>
    <row r="219" spans="1:24" x14ac:dyDescent="0.25">
      <c r="A219" s="12" t="s">
        <v>753</v>
      </c>
      <c r="B219" s="13" t="s">
        <v>213</v>
      </c>
      <c r="C219" s="13" t="s">
        <v>777</v>
      </c>
      <c r="D219" s="14" t="str">
        <f>HYPERLINK(Tabulka48243[[#This Row],[Sloupec2]],Tabulka48243[[#This Row],[Sloupec1]])</f>
        <v>Growatt GBLI6532 Cable</v>
      </c>
      <c r="E219" s="15">
        <v>509023</v>
      </c>
      <c r="F219" s="15">
        <v>0</v>
      </c>
      <c r="G219" s="16" t="s">
        <v>220</v>
      </c>
      <c r="H219" s="16" t="s">
        <v>220</v>
      </c>
      <c r="I219" s="16">
        <v>16</v>
      </c>
      <c r="J219" s="16" t="s">
        <v>220</v>
      </c>
      <c r="K219" s="16" t="s">
        <v>220</v>
      </c>
      <c r="L219" s="16" t="s">
        <v>220</v>
      </c>
      <c r="M219" s="17">
        <v>4</v>
      </c>
      <c r="N219" s="15">
        <v>0</v>
      </c>
      <c r="O219" s="15">
        <v>0</v>
      </c>
      <c r="P219" s="15">
        <v>0</v>
      </c>
      <c r="Q219" s="15">
        <v>0</v>
      </c>
      <c r="R219" s="18">
        <v>2</v>
      </c>
      <c r="S219" s="18">
        <v>0</v>
      </c>
      <c r="T219" s="19">
        <v>0</v>
      </c>
      <c r="U219" s="15">
        <v>0</v>
      </c>
      <c r="V219" s="20" t="s">
        <v>318</v>
      </c>
      <c r="W219" s="20" t="s">
        <v>1257</v>
      </c>
      <c r="X219" s="15" t="s">
        <v>864</v>
      </c>
    </row>
    <row r="220" spans="1:24" x14ac:dyDescent="0.25">
      <c r="A220" s="12" t="s">
        <v>753</v>
      </c>
      <c r="B220" s="13" t="s">
        <v>213</v>
      </c>
      <c r="C220" s="13" t="s">
        <v>777</v>
      </c>
      <c r="D220" s="14" t="str">
        <f>HYPERLINK(Tabulka48243[[#This Row],[Sloupec2]],Tabulka48243[[#This Row],[Sloupec1]])</f>
        <v>Growatt GBLI6532 Paraller cable</v>
      </c>
      <c r="E220" s="15">
        <v>509033</v>
      </c>
      <c r="F220" s="15">
        <v>0</v>
      </c>
      <c r="G220" s="16" t="s">
        <v>220</v>
      </c>
      <c r="H220" s="16" t="s">
        <v>220</v>
      </c>
      <c r="I220" s="16">
        <v>20</v>
      </c>
      <c r="J220" s="16" t="s">
        <v>220</v>
      </c>
      <c r="K220" s="16" t="s">
        <v>220</v>
      </c>
      <c r="L220" s="16" t="s">
        <v>220</v>
      </c>
      <c r="M220" s="17">
        <v>4</v>
      </c>
      <c r="N220" s="15">
        <v>0</v>
      </c>
      <c r="O220" s="15">
        <v>0</v>
      </c>
      <c r="P220" s="15">
        <v>0</v>
      </c>
      <c r="Q220" s="15">
        <v>0</v>
      </c>
      <c r="R220" s="18">
        <v>2</v>
      </c>
      <c r="S220" s="18">
        <v>0</v>
      </c>
      <c r="T220" s="19">
        <v>0</v>
      </c>
      <c r="U220" s="15">
        <v>0</v>
      </c>
      <c r="V220" s="20" t="s">
        <v>319</v>
      </c>
      <c r="W220" s="20" t="s">
        <v>1258</v>
      </c>
      <c r="X220" s="15" t="s">
        <v>865</v>
      </c>
    </row>
    <row r="221" spans="1:24" x14ac:dyDescent="0.25">
      <c r="A221" s="12" t="s">
        <v>753</v>
      </c>
      <c r="B221" s="13" t="s">
        <v>213</v>
      </c>
      <c r="C221" s="13" t="s">
        <v>786</v>
      </c>
      <c r="D221" s="14" t="str">
        <f>HYPERLINK(Tabulka48243[[#This Row],[Sloupec2]],Tabulka48243[[#This Row],[Sloupec1]])</f>
        <v>Growatt SET SPH3600TL BL-UP 6,5kWh battery</v>
      </c>
      <c r="E221" s="15">
        <v>209035</v>
      </c>
      <c r="F221" s="15">
        <v>0</v>
      </c>
      <c r="G221" s="16" t="s">
        <v>220</v>
      </c>
      <c r="H221" s="16" t="s">
        <v>220</v>
      </c>
      <c r="I221" s="16">
        <v>1572.75</v>
      </c>
      <c r="J221" s="16" t="s">
        <v>220</v>
      </c>
      <c r="K221" s="16" t="s">
        <v>220</v>
      </c>
      <c r="L221" s="16" t="s">
        <v>220</v>
      </c>
      <c r="M221" s="17">
        <v>0</v>
      </c>
      <c r="N221" s="15">
        <v>0</v>
      </c>
      <c r="O221" s="15">
        <v>0</v>
      </c>
      <c r="P221" s="15">
        <v>0</v>
      </c>
      <c r="Q221" s="15">
        <v>0</v>
      </c>
      <c r="R221" s="18">
        <v>0</v>
      </c>
      <c r="S221" s="18">
        <v>0</v>
      </c>
      <c r="T221" s="19">
        <v>0</v>
      </c>
      <c r="U221" s="15">
        <v>0</v>
      </c>
      <c r="V221" s="20" t="s">
        <v>320</v>
      </c>
      <c r="W221" s="20" t="s">
        <v>1259</v>
      </c>
      <c r="X221" s="15" t="s">
        <v>866</v>
      </c>
    </row>
    <row r="222" spans="1:24" x14ac:dyDescent="0.25">
      <c r="A222" s="12" t="s">
        <v>753</v>
      </c>
      <c r="B222" s="13" t="s">
        <v>213</v>
      </c>
      <c r="C222" s="13" t="s">
        <v>786</v>
      </c>
      <c r="D222" s="14" t="str">
        <f>HYPERLINK(Tabulka48243[[#This Row],[Sloupec2]],Tabulka48243[[#This Row],[Sloupec1]])</f>
        <v>Growatt SET SPH 5000TL3 BH-UP, 7,5kWh battery</v>
      </c>
      <c r="E222" s="15">
        <v>209006</v>
      </c>
      <c r="F222" s="15">
        <v>5</v>
      </c>
      <c r="G222" s="16" t="s">
        <v>220</v>
      </c>
      <c r="H222" s="16" t="s">
        <v>220</v>
      </c>
      <c r="I222" s="16">
        <v>2590.62</v>
      </c>
      <c r="J222" s="16" t="s">
        <v>220</v>
      </c>
      <c r="K222" s="16" t="s">
        <v>220</v>
      </c>
      <c r="L222" s="16" t="s">
        <v>220</v>
      </c>
      <c r="M222" s="17">
        <v>0</v>
      </c>
      <c r="N222" s="15">
        <v>0</v>
      </c>
      <c r="O222" s="15">
        <v>0</v>
      </c>
      <c r="P222" s="15">
        <v>0</v>
      </c>
      <c r="Q222" s="15">
        <v>0</v>
      </c>
      <c r="R222" s="18">
        <v>0</v>
      </c>
      <c r="S222" s="18">
        <v>0</v>
      </c>
      <c r="T222" s="19">
        <v>0</v>
      </c>
      <c r="U222" s="15">
        <v>0</v>
      </c>
      <c r="V222" s="20" t="s">
        <v>321</v>
      </c>
      <c r="W222" s="20" t="s">
        <v>1260</v>
      </c>
      <c r="X222" s="15" t="s">
        <v>867</v>
      </c>
    </row>
    <row r="223" spans="1:24" x14ac:dyDescent="0.25">
      <c r="A223" s="12" t="s">
        <v>753</v>
      </c>
      <c r="B223" s="13" t="s">
        <v>213</v>
      </c>
      <c r="C223" s="13" t="s">
        <v>786</v>
      </c>
      <c r="D223" s="14" t="str">
        <f>HYPERLINK(Tabulka48243[[#This Row],[Sloupec2]],Tabulka48243[[#This Row],[Sloupec1]])</f>
        <v>Growatt SET SPH 8000TL3 BH-UP, 7,5kWh battery</v>
      </c>
      <c r="E223" s="15">
        <v>209007</v>
      </c>
      <c r="F223" s="15">
        <v>8</v>
      </c>
      <c r="G223" s="16" t="s">
        <v>220</v>
      </c>
      <c r="H223" s="16" t="s">
        <v>220</v>
      </c>
      <c r="I223" s="16">
        <v>2675.32</v>
      </c>
      <c r="J223" s="16" t="s">
        <v>220</v>
      </c>
      <c r="K223" s="16" t="s">
        <v>220</v>
      </c>
      <c r="L223" s="16" t="s">
        <v>220</v>
      </c>
      <c r="M223" s="17">
        <v>0</v>
      </c>
      <c r="N223" s="15">
        <v>0</v>
      </c>
      <c r="O223" s="15">
        <v>0</v>
      </c>
      <c r="P223" s="15">
        <v>0</v>
      </c>
      <c r="Q223" s="15">
        <v>0</v>
      </c>
      <c r="R223" s="18">
        <v>0</v>
      </c>
      <c r="S223" s="18">
        <v>0</v>
      </c>
      <c r="T223" s="19">
        <v>0</v>
      </c>
      <c r="U223" s="15">
        <v>0</v>
      </c>
      <c r="V223" s="20" t="s">
        <v>322</v>
      </c>
      <c r="W223" s="20" t="s">
        <v>1261</v>
      </c>
      <c r="X223" s="15" t="s">
        <v>868</v>
      </c>
    </row>
    <row r="224" spans="1:24" x14ac:dyDescent="0.25">
      <c r="A224" s="12" t="s">
        <v>753</v>
      </c>
      <c r="B224" s="13" t="s">
        <v>213</v>
      </c>
      <c r="C224" s="13" t="s">
        <v>786</v>
      </c>
      <c r="D224" s="14" t="str">
        <f>HYPERLINK(Tabulka48243[[#This Row],[Sloupec2]],Tabulka48243[[#This Row],[Sloupec1]])</f>
        <v>Growatt SET SPH 10000TL3 BH-UP, 10kWh battery</v>
      </c>
      <c r="E224" s="15">
        <v>209008</v>
      </c>
      <c r="F224" s="15">
        <v>10</v>
      </c>
      <c r="G224" s="16" t="s">
        <v>220</v>
      </c>
      <c r="H224" s="16" t="s">
        <v>220</v>
      </c>
      <c r="I224" s="16">
        <v>3212.72</v>
      </c>
      <c r="J224" s="16" t="s">
        <v>220</v>
      </c>
      <c r="K224" s="16" t="s">
        <v>220</v>
      </c>
      <c r="L224" s="16" t="s">
        <v>220</v>
      </c>
      <c r="M224" s="17">
        <v>0</v>
      </c>
      <c r="N224" s="15">
        <v>0</v>
      </c>
      <c r="O224" s="15">
        <v>0</v>
      </c>
      <c r="P224" s="15">
        <v>0</v>
      </c>
      <c r="Q224" s="15">
        <v>0</v>
      </c>
      <c r="R224" s="18">
        <v>0</v>
      </c>
      <c r="S224" s="18">
        <v>0</v>
      </c>
      <c r="T224" s="19">
        <v>0</v>
      </c>
      <c r="U224" s="15">
        <v>0</v>
      </c>
      <c r="V224" s="20" t="s">
        <v>323</v>
      </c>
      <c r="W224" s="20" t="s">
        <v>1262</v>
      </c>
      <c r="X224" s="15" t="s">
        <v>869</v>
      </c>
    </row>
    <row r="225" spans="1:24" x14ac:dyDescent="0.25">
      <c r="A225" s="12" t="s">
        <v>753</v>
      </c>
      <c r="B225" s="13" t="s">
        <v>213</v>
      </c>
      <c r="C225" s="13" t="s">
        <v>786</v>
      </c>
      <c r="D225" s="14" t="str">
        <f>HYPERLINK(Tabulka48243[[#This Row],[Sloupec2]],Tabulka48243[[#This Row],[Sloupec1]])</f>
        <v>Growatt SET SPH 10000TL3 BH-UP, 10kWh battery, rozvaděč R-FVE-A40-1</v>
      </c>
      <c r="E225" s="15">
        <v>209046</v>
      </c>
      <c r="F225" s="15">
        <v>10</v>
      </c>
      <c r="G225" s="16" t="s">
        <v>220</v>
      </c>
      <c r="H225" s="16" t="s">
        <v>220</v>
      </c>
      <c r="I225" s="16">
        <v>3478.35</v>
      </c>
      <c r="J225" s="16" t="s">
        <v>220</v>
      </c>
      <c r="K225" s="16" t="s">
        <v>220</v>
      </c>
      <c r="L225" s="16" t="s">
        <v>220</v>
      </c>
      <c r="M225" s="17">
        <v>0</v>
      </c>
      <c r="N225" s="15">
        <v>0</v>
      </c>
      <c r="O225" s="15">
        <v>0</v>
      </c>
      <c r="P225" s="15">
        <v>0</v>
      </c>
      <c r="Q225" s="15">
        <v>0</v>
      </c>
      <c r="R225" s="18">
        <v>10</v>
      </c>
      <c r="S225" s="18">
        <v>0</v>
      </c>
      <c r="T225" s="19">
        <v>0</v>
      </c>
      <c r="U225" s="15">
        <v>0</v>
      </c>
      <c r="V225" s="20" t="s">
        <v>324</v>
      </c>
      <c r="W225" s="20" t="s">
        <v>1263</v>
      </c>
      <c r="X225" s="15" t="s">
        <v>870</v>
      </c>
    </row>
    <row r="226" spans="1:24" x14ac:dyDescent="0.25">
      <c r="A226" s="12" t="s">
        <v>753</v>
      </c>
      <c r="B226" s="13" t="s">
        <v>213</v>
      </c>
      <c r="C226" s="13" t="s">
        <v>776</v>
      </c>
      <c r="D226" s="14" t="str">
        <f>HYPERLINK(Tabulka48243[[#This Row],[Sloupec2]],Tabulka48243[[#This Row],[Sloupec1]])</f>
        <v>Growatt MOD10KTL3-XH(BP)</v>
      </c>
      <c r="E226" s="15">
        <v>209104</v>
      </c>
      <c r="F226" s="15">
        <v>10</v>
      </c>
      <c r="G226" s="16" t="s">
        <v>220</v>
      </c>
      <c r="H226" s="16" t="s">
        <v>220</v>
      </c>
      <c r="I226" s="16">
        <v>924</v>
      </c>
      <c r="J226" s="16" t="s">
        <v>220</v>
      </c>
      <c r="K226" s="16" t="s">
        <v>220</v>
      </c>
      <c r="L226" s="16" t="s">
        <v>220</v>
      </c>
      <c r="M226" s="17">
        <v>66</v>
      </c>
      <c r="N226" s="15">
        <v>0</v>
      </c>
      <c r="O226" s="15">
        <v>0</v>
      </c>
      <c r="P226" s="15">
        <v>0</v>
      </c>
      <c r="Q226" s="15">
        <v>0</v>
      </c>
      <c r="R226" s="18">
        <v>10</v>
      </c>
      <c r="S226" s="18">
        <v>0</v>
      </c>
      <c r="T226" s="19">
        <v>0</v>
      </c>
      <c r="U226" s="15">
        <v>0</v>
      </c>
      <c r="V226" s="20" t="s">
        <v>325</v>
      </c>
      <c r="W226" s="20" t="s">
        <v>1264</v>
      </c>
      <c r="X226" s="15" t="s">
        <v>326</v>
      </c>
    </row>
    <row r="227" spans="1:24" x14ac:dyDescent="0.25">
      <c r="A227" s="12" t="s">
        <v>753</v>
      </c>
      <c r="B227" s="13" t="s">
        <v>213</v>
      </c>
      <c r="C227" s="13" t="s">
        <v>786</v>
      </c>
      <c r="D227" s="14" t="str">
        <f>HYPERLINK(Tabulka48243[[#This Row],[Sloupec2]],Tabulka48243[[#This Row],[Sloupec1]])</f>
        <v>Growatt SET MOD 10KTL3 XH BP, 10kWh battery</v>
      </c>
      <c r="E227" s="15">
        <v>209001</v>
      </c>
      <c r="F227" s="15">
        <v>10</v>
      </c>
      <c r="G227" s="16" t="s">
        <v>220</v>
      </c>
      <c r="H227" s="16" t="s">
        <v>220</v>
      </c>
      <c r="I227" s="16">
        <v>3366.29</v>
      </c>
      <c r="J227" s="16" t="s">
        <v>220</v>
      </c>
      <c r="K227" s="16" t="s">
        <v>220</v>
      </c>
      <c r="L227" s="16" t="s">
        <v>220</v>
      </c>
      <c r="M227" s="17">
        <v>0</v>
      </c>
      <c r="N227" s="15">
        <v>0</v>
      </c>
      <c r="O227" s="15">
        <v>0</v>
      </c>
      <c r="P227" s="15">
        <v>0</v>
      </c>
      <c r="Q227" s="15">
        <v>0</v>
      </c>
      <c r="R227" s="18">
        <v>0</v>
      </c>
      <c r="S227" s="18">
        <v>0</v>
      </c>
      <c r="T227" s="19">
        <v>0</v>
      </c>
      <c r="U227" s="15">
        <v>0</v>
      </c>
      <c r="V227" s="20" t="s">
        <v>327</v>
      </c>
      <c r="W227" s="20" t="s">
        <v>1265</v>
      </c>
      <c r="X227" s="15" t="s">
        <v>871</v>
      </c>
    </row>
    <row r="228" spans="1:24" x14ac:dyDescent="0.25">
      <c r="A228" s="12" t="s">
        <v>753</v>
      </c>
      <c r="B228" s="13" t="s">
        <v>213</v>
      </c>
      <c r="C228" s="13" t="s">
        <v>786</v>
      </c>
      <c r="D228" s="14" t="str">
        <f>HYPERLINK(Tabulka48243[[#This Row],[Sloupec2]],Tabulka48243[[#This Row],[Sloupec1]])</f>
        <v>Growatt SET MOD 10KTL3 XH BP, 10kWh battery, SYN box</v>
      </c>
      <c r="E228" s="15">
        <v>209028</v>
      </c>
      <c r="F228" s="15">
        <v>10</v>
      </c>
      <c r="G228" s="16" t="s">
        <v>220</v>
      </c>
      <c r="H228" s="16" t="s">
        <v>220</v>
      </c>
      <c r="I228" s="16">
        <v>3677.59</v>
      </c>
      <c r="J228" s="16" t="s">
        <v>220</v>
      </c>
      <c r="K228" s="16" t="s">
        <v>220</v>
      </c>
      <c r="L228" s="16" t="s">
        <v>220</v>
      </c>
      <c r="M228" s="17">
        <v>0</v>
      </c>
      <c r="N228" s="15">
        <v>0</v>
      </c>
      <c r="O228" s="15">
        <v>0</v>
      </c>
      <c r="P228" s="15">
        <v>0</v>
      </c>
      <c r="Q228" s="15">
        <v>0</v>
      </c>
      <c r="R228" s="18">
        <v>0</v>
      </c>
      <c r="S228" s="18">
        <v>0</v>
      </c>
      <c r="T228" s="19">
        <v>0</v>
      </c>
      <c r="U228" s="15">
        <v>0</v>
      </c>
      <c r="V228" s="20" t="s">
        <v>328</v>
      </c>
      <c r="W228" s="20" t="s">
        <v>1266</v>
      </c>
      <c r="X228" s="15" t="s">
        <v>872</v>
      </c>
    </row>
    <row r="229" spans="1:24" x14ac:dyDescent="0.25">
      <c r="A229" s="12" t="s">
        <v>753</v>
      </c>
      <c r="B229" s="13" t="s">
        <v>213</v>
      </c>
      <c r="C229" s="13" t="s">
        <v>786</v>
      </c>
      <c r="D229" s="14" t="str">
        <f>HYPERLINK(Tabulka48243[[#This Row],[Sloupec2]],Tabulka48243[[#This Row],[Sloupec1]])</f>
        <v>Growatt SET MOD 10KTL3 XH BP, 15kWh battery</v>
      </c>
      <c r="E229" s="15">
        <v>209002</v>
      </c>
      <c r="F229" s="15">
        <v>10</v>
      </c>
      <c r="G229" s="16" t="s">
        <v>220</v>
      </c>
      <c r="H229" s="16" t="s">
        <v>220</v>
      </c>
      <c r="I229" s="16">
        <v>4367.8100000000004</v>
      </c>
      <c r="J229" s="16" t="s">
        <v>220</v>
      </c>
      <c r="K229" s="16" t="s">
        <v>220</v>
      </c>
      <c r="L229" s="16" t="s">
        <v>220</v>
      </c>
      <c r="M229" s="17">
        <v>0</v>
      </c>
      <c r="N229" s="15">
        <v>0</v>
      </c>
      <c r="O229" s="15">
        <v>0</v>
      </c>
      <c r="P229" s="15">
        <v>0</v>
      </c>
      <c r="Q229" s="15">
        <v>0</v>
      </c>
      <c r="R229" s="18">
        <v>0</v>
      </c>
      <c r="S229" s="18">
        <v>0</v>
      </c>
      <c r="T229" s="19">
        <v>0</v>
      </c>
      <c r="U229" s="15">
        <v>0</v>
      </c>
      <c r="V229" s="20" t="s">
        <v>329</v>
      </c>
      <c r="W229" s="20" t="s">
        <v>1267</v>
      </c>
      <c r="X229" s="15" t="s">
        <v>873</v>
      </c>
    </row>
    <row r="230" spans="1:24" x14ac:dyDescent="0.25">
      <c r="A230" s="12" t="s">
        <v>753</v>
      </c>
      <c r="B230" s="13" t="s">
        <v>213</v>
      </c>
      <c r="C230" s="13" t="s">
        <v>786</v>
      </c>
      <c r="D230" s="14" t="str">
        <f>HYPERLINK(Tabulka48243[[#This Row],[Sloupec2]],Tabulka48243[[#This Row],[Sloupec1]])</f>
        <v>Growatt SET MOD 10KTL3 XH BP, 20kWh battery</v>
      </c>
      <c r="E230" s="15">
        <v>209003</v>
      </c>
      <c r="F230" s="15">
        <v>10</v>
      </c>
      <c r="G230" s="16" t="s">
        <v>220</v>
      </c>
      <c r="H230" s="16" t="s">
        <v>220</v>
      </c>
      <c r="I230" s="16">
        <v>5369.33</v>
      </c>
      <c r="J230" s="16" t="s">
        <v>220</v>
      </c>
      <c r="K230" s="16" t="s">
        <v>220</v>
      </c>
      <c r="L230" s="16" t="s">
        <v>220</v>
      </c>
      <c r="M230" s="17">
        <v>0</v>
      </c>
      <c r="N230" s="15">
        <v>0</v>
      </c>
      <c r="O230" s="15">
        <v>0</v>
      </c>
      <c r="P230" s="15">
        <v>0</v>
      </c>
      <c r="Q230" s="15">
        <v>0</v>
      </c>
      <c r="R230" s="18">
        <v>0</v>
      </c>
      <c r="S230" s="18">
        <v>0</v>
      </c>
      <c r="T230" s="19">
        <v>0</v>
      </c>
      <c r="U230" s="15">
        <v>0</v>
      </c>
      <c r="V230" s="20" t="s">
        <v>330</v>
      </c>
      <c r="W230" s="20" t="s">
        <v>1268</v>
      </c>
      <c r="X230" s="15" t="s">
        <v>874</v>
      </c>
    </row>
    <row r="231" spans="1:24" x14ac:dyDescent="0.25">
      <c r="A231" s="12" t="s">
        <v>753</v>
      </c>
      <c r="B231" s="13" t="s">
        <v>213</v>
      </c>
      <c r="C231" s="13" t="s">
        <v>786</v>
      </c>
      <c r="D231" s="14" t="str">
        <f>HYPERLINK(Tabulka48243[[#This Row],[Sloupec2]],Tabulka48243[[#This Row],[Sloupec1]])</f>
        <v>Growatt SET MOD 10KTL3 XH BP, 25kWh battery</v>
      </c>
      <c r="E231" s="15">
        <v>209004</v>
      </c>
      <c r="F231" s="15">
        <v>10</v>
      </c>
      <c r="G231" s="16" t="s">
        <v>220</v>
      </c>
      <c r="H231" s="16" t="s">
        <v>220</v>
      </c>
      <c r="I231" s="16">
        <v>6452.25</v>
      </c>
      <c r="J231" s="16" t="s">
        <v>220</v>
      </c>
      <c r="K231" s="16" t="s">
        <v>220</v>
      </c>
      <c r="L231" s="16" t="s">
        <v>220</v>
      </c>
      <c r="M231" s="17">
        <v>0</v>
      </c>
      <c r="N231" s="15">
        <v>0</v>
      </c>
      <c r="O231" s="15">
        <v>0</v>
      </c>
      <c r="P231" s="15">
        <v>0</v>
      </c>
      <c r="Q231" s="15">
        <v>0</v>
      </c>
      <c r="R231" s="18">
        <v>0</v>
      </c>
      <c r="S231" s="18">
        <v>0</v>
      </c>
      <c r="T231" s="19">
        <v>0</v>
      </c>
      <c r="U231" s="15">
        <v>0</v>
      </c>
      <c r="V231" s="20" t="s">
        <v>331</v>
      </c>
      <c r="W231" s="20" t="s">
        <v>1269</v>
      </c>
      <c r="X231" s="15" t="s">
        <v>875</v>
      </c>
    </row>
    <row r="232" spans="1:24" x14ac:dyDescent="0.25">
      <c r="A232" s="12" t="s">
        <v>754</v>
      </c>
      <c r="B232" s="13" t="s">
        <v>213</v>
      </c>
      <c r="C232" s="13" t="s">
        <v>786</v>
      </c>
      <c r="D232" s="14" t="str">
        <f>HYPERLINK(Tabulka48243[[#This Row],[Sloupec2]],Tabulka48243[[#This Row],[Sloupec1]])</f>
        <v>Growatt SET MOD 10KTL3 XH BP, 30kWh battery</v>
      </c>
      <c r="E232" s="15">
        <v>209005</v>
      </c>
      <c r="F232" s="15">
        <v>10</v>
      </c>
      <c r="G232" s="16" t="s">
        <v>220</v>
      </c>
      <c r="H232" s="16" t="s">
        <v>220</v>
      </c>
      <c r="I232" s="16">
        <v>7453.77</v>
      </c>
      <c r="J232" s="16" t="s">
        <v>220</v>
      </c>
      <c r="K232" s="16" t="s">
        <v>220</v>
      </c>
      <c r="L232" s="16" t="s">
        <v>220</v>
      </c>
      <c r="M232" s="17">
        <v>0</v>
      </c>
      <c r="N232" s="15">
        <v>0</v>
      </c>
      <c r="O232" s="15">
        <v>0</v>
      </c>
      <c r="P232" s="15">
        <v>0</v>
      </c>
      <c r="Q232" s="15">
        <v>0</v>
      </c>
      <c r="R232" s="18">
        <v>0</v>
      </c>
      <c r="S232" s="18">
        <v>0</v>
      </c>
      <c r="T232" s="19">
        <v>0</v>
      </c>
      <c r="U232" s="15">
        <v>0</v>
      </c>
      <c r="V232" s="20" t="s">
        <v>332</v>
      </c>
      <c r="W232" s="20" t="s">
        <v>1270</v>
      </c>
      <c r="X232" s="15" t="s">
        <v>876</v>
      </c>
    </row>
    <row r="233" spans="1:24" x14ac:dyDescent="0.25">
      <c r="A233" s="12" t="s">
        <v>754</v>
      </c>
      <c r="B233" s="13" t="s">
        <v>213</v>
      </c>
      <c r="C233" s="13" t="s">
        <v>776</v>
      </c>
      <c r="D233" s="14" t="e">
        <f>HYPERLINK(Tabulka48243[[#This Row],[Sloupec2]],Tabulka48243[[#This Row],[Sloupec1]])</f>
        <v>#N/A</v>
      </c>
      <c r="E233" s="15">
        <v>209107</v>
      </c>
      <c r="F233" s="15">
        <v>10</v>
      </c>
      <c r="G233" s="16" t="s">
        <v>220</v>
      </c>
      <c r="H233" s="16" t="s">
        <v>220</v>
      </c>
      <c r="I233" s="16">
        <v>1166</v>
      </c>
      <c r="J233" s="16" t="s">
        <v>220</v>
      </c>
      <c r="K233" s="16" t="s">
        <v>220</v>
      </c>
      <c r="L233" s="16" t="s">
        <v>220</v>
      </c>
      <c r="M233" s="17">
        <v>1</v>
      </c>
      <c r="N233" s="15">
        <v>0</v>
      </c>
      <c r="O233" s="15">
        <v>0</v>
      </c>
      <c r="P233" s="15">
        <v>0</v>
      </c>
      <c r="Q233" s="15">
        <v>0</v>
      </c>
      <c r="R233" s="18">
        <v>10</v>
      </c>
      <c r="S233" s="18">
        <v>0</v>
      </c>
      <c r="T233" s="19">
        <v>0</v>
      </c>
      <c r="U233" s="15">
        <v>0</v>
      </c>
      <c r="V233" s="20" t="e">
        <v>#N/A</v>
      </c>
      <c r="W233" s="20" t="s">
        <v>1271</v>
      </c>
      <c r="X233" s="15" t="s">
        <v>877</v>
      </c>
    </row>
    <row r="234" spans="1:24" x14ac:dyDescent="0.25">
      <c r="A234" s="12" t="s">
        <v>754</v>
      </c>
      <c r="B234" s="13" t="s">
        <v>213</v>
      </c>
      <c r="C234" s="13" t="s">
        <v>776</v>
      </c>
      <c r="D234" s="14" t="e">
        <f>HYPERLINK(Tabulka48243[[#This Row],[Sloupec2]],Tabulka48243[[#This Row],[Sloupec1]])</f>
        <v>#N/A</v>
      </c>
      <c r="E234" s="15">
        <v>209154</v>
      </c>
      <c r="F234" s="15">
        <v>15</v>
      </c>
      <c r="G234" s="16" t="s">
        <v>220</v>
      </c>
      <c r="H234" s="16" t="s">
        <v>220</v>
      </c>
      <c r="I234" s="16">
        <v>1276</v>
      </c>
      <c r="J234" s="16" t="s">
        <v>220</v>
      </c>
      <c r="K234" s="16" t="s">
        <v>220</v>
      </c>
      <c r="L234" s="16" t="s">
        <v>220</v>
      </c>
      <c r="M234" s="17">
        <v>0</v>
      </c>
      <c r="N234" s="15">
        <v>0</v>
      </c>
      <c r="O234" s="15">
        <v>0</v>
      </c>
      <c r="P234" s="15">
        <v>0</v>
      </c>
      <c r="Q234" s="15">
        <v>0</v>
      </c>
      <c r="R234" s="18">
        <v>10</v>
      </c>
      <c r="S234" s="18">
        <v>0</v>
      </c>
      <c r="T234" s="19">
        <v>0</v>
      </c>
      <c r="U234" s="15">
        <v>0</v>
      </c>
      <c r="V234" s="20" t="e">
        <v>#N/A</v>
      </c>
      <c r="W234" s="20" t="s">
        <v>1272</v>
      </c>
      <c r="X234" s="15" t="s">
        <v>878</v>
      </c>
    </row>
    <row r="235" spans="1:24" x14ac:dyDescent="0.25">
      <c r="A235" s="12" t="s">
        <v>754</v>
      </c>
      <c r="B235" s="13" t="s">
        <v>213</v>
      </c>
      <c r="C235" s="13" t="s">
        <v>786</v>
      </c>
      <c r="D235" s="14" t="e">
        <f>HYPERLINK(Tabulka48243[[#This Row],[Sloupec2]],Tabulka48243[[#This Row],[Sloupec1]])</f>
        <v>#N/A</v>
      </c>
      <c r="E235" s="15">
        <v>209047</v>
      </c>
      <c r="F235" s="15">
        <v>10</v>
      </c>
      <c r="G235" s="16" t="s">
        <v>220</v>
      </c>
      <c r="H235" s="16" t="s">
        <v>220</v>
      </c>
      <c r="I235" s="16">
        <v>2573.9</v>
      </c>
      <c r="J235" s="16" t="s">
        <v>220</v>
      </c>
      <c r="K235" s="16" t="s">
        <v>220</v>
      </c>
      <c r="L235" s="16" t="s">
        <v>220</v>
      </c>
      <c r="M235" s="17">
        <v>0</v>
      </c>
      <c r="N235" s="15">
        <v>0</v>
      </c>
      <c r="O235" s="15">
        <v>0</v>
      </c>
      <c r="P235" s="15">
        <v>0</v>
      </c>
      <c r="Q235" s="15">
        <v>0</v>
      </c>
      <c r="R235" s="18">
        <v>10</v>
      </c>
      <c r="S235" s="18">
        <v>0</v>
      </c>
      <c r="T235" s="19">
        <v>0</v>
      </c>
      <c r="U235" s="15">
        <v>0</v>
      </c>
      <c r="V235" s="20" t="e">
        <v>#N/A</v>
      </c>
      <c r="W235" s="20" t="s">
        <v>1273</v>
      </c>
      <c r="X235" s="15" t="s">
        <v>879</v>
      </c>
    </row>
    <row r="236" spans="1:24" x14ac:dyDescent="0.25">
      <c r="A236" s="12" t="s">
        <v>754</v>
      </c>
      <c r="B236" s="13" t="s">
        <v>213</v>
      </c>
      <c r="C236" s="13" t="s">
        <v>776</v>
      </c>
      <c r="D236" s="14" t="e">
        <f>HYPERLINK(Tabulka48243[[#This Row],[Sloupec2]],Tabulka48243[[#This Row],[Sloupec1]])</f>
        <v>#N/A</v>
      </c>
      <c r="E236" s="15">
        <v>209153</v>
      </c>
      <c r="F236" s="15">
        <v>15</v>
      </c>
      <c r="G236" s="16" t="s">
        <v>220</v>
      </c>
      <c r="H236" s="16" t="s">
        <v>220</v>
      </c>
      <c r="I236" s="16">
        <v>1131.9000000000001</v>
      </c>
      <c r="J236" s="16" t="s">
        <v>220</v>
      </c>
      <c r="K236" s="16" t="s">
        <v>220</v>
      </c>
      <c r="L236" s="16" t="s">
        <v>220</v>
      </c>
      <c r="M236" s="17">
        <v>1</v>
      </c>
      <c r="N236" s="15">
        <v>0</v>
      </c>
      <c r="O236" s="15">
        <v>0</v>
      </c>
      <c r="P236" s="15">
        <v>0</v>
      </c>
      <c r="Q236" s="15">
        <v>0</v>
      </c>
      <c r="R236" s="18">
        <v>10</v>
      </c>
      <c r="S236" s="18">
        <v>0</v>
      </c>
      <c r="T236" s="19">
        <v>0</v>
      </c>
      <c r="U236" s="15">
        <v>0</v>
      </c>
      <c r="V236" s="20" t="e">
        <v>#N/A</v>
      </c>
      <c r="W236" s="20" t="s">
        <v>1274</v>
      </c>
      <c r="X236" s="15" t="s">
        <v>326</v>
      </c>
    </row>
    <row r="237" spans="1:24" x14ac:dyDescent="0.25">
      <c r="A237" s="12" t="s">
        <v>754</v>
      </c>
      <c r="B237" s="13" t="s">
        <v>213</v>
      </c>
      <c r="C237" s="13" t="s">
        <v>776</v>
      </c>
      <c r="D237" s="14" t="str">
        <f>HYPERLINK(Tabulka48243[[#This Row],[Sloupec2]],Tabulka48243[[#This Row],[Sloupec1]])</f>
        <v>Growatt MID 20KTL3-XH</v>
      </c>
      <c r="E237" s="15">
        <v>209200</v>
      </c>
      <c r="F237" s="15">
        <v>20</v>
      </c>
      <c r="G237" s="16" t="s">
        <v>220</v>
      </c>
      <c r="H237" s="16" t="s">
        <v>220</v>
      </c>
      <c r="I237" s="16">
        <v>1254</v>
      </c>
      <c r="J237" s="16" t="s">
        <v>220</v>
      </c>
      <c r="K237" s="16" t="s">
        <v>220</v>
      </c>
      <c r="L237" s="16" t="s">
        <v>220</v>
      </c>
      <c r="M237" s="17">
        <v>7</v>
      </c>
      <c r="N237" s="15">
        <v>0</v>
      </c>
      <c r="O237" s="15">
        <v>0</v>
      </c>
      <c r="P237" s="15">
        <v>0</v>
      </c>
      <c r="Q237" s="15">
        <v>0</v>
      </c>
      <c r="R237" s="18">
        <v>10</v>
      </c>
      <c r="S237" s="18">
        <v>0</v>
      </c>
      <c r="T237" s="19">
        <v>0</v>
      </c>
      <c r="U237" s="15">
        <v>0</v>
      </c>
      <c r="V237" s="20" t="s">
        <v>333</v>
      </c>
      <c r="W237" s="20" t="s">
        <v>1275</v>
      </c>
      <c r="X237" s="15" t="s">
        <v>326</v>
      </c>
    </row>
    <row r="238" spans="1:24" x14ac:dyDescent="0.25">
      <c r="A238" s="12" t="s">
        <v>754</v>
      </c>
      <c r="B238" s="13" t="s">
        <v>213</v>
      </c>
      <c r="C238" s="13" t="s">
        <v>776</v>
      </c>
      <c r="D238" s="14" t="str">
        <f>HYPERLINK(Tabulka48243[[#This Row],[Sloupec2]],Tabulka48243[[#This Row],[Sloupec1]])</f>
        <v>Growatt MID 25KTL3-XH</v>
      </c>
      <c r="E238" s="15">
        <v>209250</v>
      </c>
      <c r="F238" s="15">
        <v>25</v>
      </c>
      <c r="G238" s="16" t="s">
        <v>220</v>
      </c>
      <c r="H238" s="16" t="s">
        <v>220</v>
      </c>
      <c r="I238" s="16">
        <v>1441</v>
      </c>
      <c r="J238" s="16" t="s">
        <v>220</v>
      </c>
      <c r="K238" s="16" t="s">
        <v>220</v>
      </c>
      <c r="L238" s="16" t="s">
        <v>220</v>
      </c>
      <c r="M238" s="17">
        <v>13</v>
      </c>
      <c r="N238" s="15">
        <v>0</v>
      </c>
      <c r="O238" s="15">
        <v>0</v>
      </c>
      <c r="P238" s="15">
        <v>0</v>
      </c>
      <c r="Q238" s="15">
        <v>0</v>
      </c>
      <c r="R238" s="18">
        <v>10</v>
      </c>
      <c r="S238" s="18">
        <v>0</v>
      </c>
      <c r="T238" s="19">
        <v>0</v>
      </c>
      <c r="U238" s="15">
        <v>0</v>
      </c>
      <c r="V238" s="20" t="s">
        <v>334</v>
      </c>
      <c r="W238" s="20" t="s">
        <v>1276</v>
      </c>
      <c r="X238" s="15" t="s">
        <v>326</v>
      </c>
    </row>
    <row r="239" spans="1:24" x14ac:dyDescent="0.25">
      <c r="A239" s="12" t="s">
        <v>754</v>
      </c>
      <c r="B239" s="13" t="s">
        <v>213</v>
      </c>
      <c r="C239" s="13" t="s">
        <v>776</v>
      </c>
      <c r="D239" s="14" t="str">
        <f>HYPERLINK(Tabulka48243[[#This Row],[Sloupec2]],Tabulka48243[[#This Row],[Sloupec1]])</f>
        <v>Growatt MID 30KTL3-XH</v>
      </c>
      <c r="E239" s="15">
        <v>209302</v>
      </c>
      <c r="F239" s="15">
        <v>30</v>
      </c>
      <c r="G239" s="16" t="s">
        <v>220</v>
      </c>
      <c r="H239" s="16" t="s">
        <v>220</v>
      </c>
      <c r="I239" s="16">
        <v>1567.5</v>
      </c>
      <c r="J239" s="16" t="s">
        <v>220</v>
      </c>
      <c r="K239" s="16" t="s">
        <v>220</v>
      </c>
      <c r="L239" s="16" t="s">
        <v>220</v>
      </c>
      <c r="M239" s="17">
        <v>23</v>
      </c>
      <c r="N239" s="15">
        <v>0</v>
      </c>
      <c r="O239" s="15">
        <v>0</v>
      </c>
      <c r="P239" s="15">
        <v>0</v>
      </c>
      <c r="Q239" s="15">
        <v>0</v>
      </c>
      <c r="R239" s="18">
        <v>10</v>
      </c>
      <c r="S239" s="18">
        <v>0</v>
      </c>
      <c r="T239" s="19">
        <v>0</v>
      </c>
      <c r="U239" s="15">
        <v>0</v>
      </c>
      <c r="V239" s="20" t="s">
        <v>335</v>
      </c>
      <c r="W239" s="20" t="s">
        <v>1277</v>
      </c>
      <c r="X239" s="15" t="s">
        <v>326</v>
      </c>
    </row>
    <row r="240" spans="1:24" x14ac:dyDescent="0.25">
      <c r="A240" s="12" t="s">
        <v>754</v>
      </c>
      <c r="B240" s="13" t="s">
        <v>213</v>
      </c>
      <c r="C240" s="13" t="s">
        <v>786</v>
      </c>
      <c r="D240" s="14" t="str">
        <f>HYPERLINK(Tabulka48243[[#This Row],[Sloupec2]],Tabulka48243[[#This Row],[Sloupec1]])</f>
        <v>Growatt SET MID 15KTL3 XH, 15kWh battery</v>
      </c>
      <c r="E240" s="15">
        <v>209009</v>
      </c>
      <c r="F240" s="15">
        <v>15</v>
      </c>
      <c r="G240" s="16" t="s">
        <v>220</v>
      </c>
      <c r="H240" s="16" t="s">
        <v>220</v>
      </c>
      <c r="I240" s="16">
        <v>3476.81</v>
      </c>
      <c r="J240" s="16" t="s">
        <v>220</v>
      </c>
      <c r="K240" s="16" t="s">
        <v>220</v>
      </c>
      <c r="L240" s="16" t="s">
        <v>220</v>
      </c>
      <c r="M240" s="17">
        <v>0</v>
      </c>
      <c r="N240" s="15">
        <v>0</v>
      </c>
      <c r="O240" s="15">
        <v>0</v>
      </c>
      <c r="P240" s="15">
        <v>0</v>
      </c>
      <c r="Q240" s="15">
        <v>0</v>
      </c>
      <c r="R240" s="18">
        <v>0</v>
      </c>
      <c r="S240" s="18">
        <v>0</v>
      </c>
      <c r="T240" s="19">
        <v>0</v>
      </c>
      <c r="U240" s="15">
        <v>0</v>
      </c>
      <c r="V240" s="20" t="s">
        <v>336</v>
      </c>
      <c r="W240" s="20" t="s">
        <v>1278</v>
      </c>
      <c r="X240" s="15" t="s">
        <v>880</v>
      </c>
    </row>
    <row r="241" spans="1:24" x14ac:dyDescent="0.25">
      <c r="A241" s="12" t="s">
        <v>754</v>
      </c>
      <c r="B241" s="13" t="s">
        <v>213</v>
      </c>
      <c r="C241" s="13" t="s">
        <v>786</v>
      </c>
      <c r="D241" s="14" t="str">
        <f>HYPERLINK(Tabulka48243[[#This Row],[Sloupec2]],Tabulka48243[[#This Row],[Sloupec1]])</f>
        <v>Growatt SET MID 20KTL3 XH, 20kWh battery</v>
      </c>
      <c r="E241" s="15">
        <v>209010</v>
      </c>
      <c r="F241" s="15">
        <v>20</v>
      </c>
      <c r="G241" s="16" t="s">
        <v>220</v>
      </c>
      <c r="H241" s="16" t="s">
        <v>220</v>
      </c>
      <c r="I241" s="16">
        <v>5732.33</v>
      </c>
      <c r="J241" s="16" t="s">
        <v>220</v>
      </c>
      <c r="K241" s="16" t="s">
        <v>220</v>
      </c>
      <c r="L241" s="16" t="s">
        <v>220</v>
      </c>
      <c r="M241" s="17">
        <v>0</v>
      </c>
      <c r="N241" s="15">
        <v>0</v>
      </c>
      <c r="O241" s="15">
        <v>0</v>
      </c>
      <c r="P241" s="15">
        <v>0</v>
      </c>
      <c r="Q241" s="15">
        <v>0</v>
      </c>
      <c r="R241" s="18">
        <v>0</v>
      </c>
      <c r="S241" s="18">
        <v>0</v>
      </c>
      <c r="T241" s="19">
        <v>0</v>
      </c>
      <c r="U241" s="15">
        <v>0</v>
      </c>
      <c r="V241" s="20" t="s">
        <v>337</v>
      </c>
      <c r="W241" s="20" t="s">
        <v>1279</v>
      </c>
      <c r="X241" s="15" t="s">
        <v>881</v>
      </c>
    </row>
    <row r="242" spans="1:24" x14ac:dyDescent="0.25">
      <c r="A242" s="12" t="s">
        <v>754</v>
      </c>
      <c r="B242" s="13" t="s">
        <v>213</v>
      </c>
      <c r="C242" s="13" t="s">
        <v>786</v>
      </c>
      <c r="D242" s="14" t="str">
        <f>HYPERLINK(Tabulka48243[[#This Row],[Sloupec2]],Tabulka48243[[#This Row],[Sloupec1]])</f>
        <v>Growatt SET MID 25KTL3 XH, 25kWh battery</v>
      </c>
      <c r="E242" s="15">
        <v>209018</v>
      </c>
      <c r="F242" s="15">
        <v>25</v>
      </c>
      <c r="G242" s="16" t="s">
        <v>220</v>
      </c>
      <c r="H242" s="16" t="s">
        <v>220</v>
      </c>
      <c r="I242" s="16">
        <v>6980.25</v>
      </c>
      <c r="J242" s="16" t="s">
        <v>220</v>
      </c>
      <c r="K242" s="16" t="s">
        <v>220</v>
      </c>
      <c r="L242" s="16" t="s">
        <v>220</v>
      </c>
      <c r="M242" s="17">
        <v>0</v>
      </c>
      <c r="N242" s="15">
        <v>0</v>
      </c>
      <c r="O242" s="15">
        <v>0</v>
      </c>
      <c r="P242" s="15">
        <v>0</v>
      </c>
      <c r="Q242" s="15">
        <v>0</v>
      </c>
      <c r="R242" s="18">
        <v>0</v>
      </c>
      <c r="S242" s="18">
        <v>0</v>
      </c>
      <c r="T242" s="19">
        <v>0</v>
      </c>
      <c r="U242" s="15">
        <v>0</v>
      </c>
      <c r="V242" s="20" t="s">
        <v>338</v>
      </c>
      <c r="W242" s="20" t="s">
        <v>1280</v>
      </c>
      <c r="X242" s="15" t="s">
        <v>882</v>
      </c>
    </row>
    <row r="243" spans="1:24" x14ac:dyDescent="0.25">
      <c r="A243" s="12" t="s">
        <v>754</v>
      </c>
      <c r="B243" s="13" t="s">
        <v>213</v>
      </c>
      <c r="C243" s="13" t="s">
        <v>786</v>
      </c>
      <c r="D243" s="14" t="str">
        <f>HYPERLINK(Tabulka48243[[#This Row],[Sloupec2]],Tabulka48243[[#This Row],[Sloupec1]])</f>
        <v>Growatt SET MID 30KTL3 XH, 30kWh battery</v>
      </c>
      <c r="E243" s="15">
        <v>209019</v>
      </c>
      <c r="F243" s="15">
        <v>30</v>
      </c>
      <c r="G243" s="16" t="s">
        <v>220</v>
      </c>
      <c r="H243" s="16" t="s">
        <v>220</v>
      </c>
      <c r="I243" s="16">
        <v>8108.27</v>
      </c>
      <c r="J243" s="16" t="s">
        <v>220</v>
      </c>
      <c r="K243" s="16" t="s">
        <v>220</v>
      </c>
      <c r="L243" s="16" t="s">
        <v>220</v>
      </c>
      <c r="M243" s="17">
        <v>0</v>
      </c>
      <c r="N243" s="15">
        <v>0</v>
      </c>
      <c r="O243" s="15">
        <v>0</v>
      </c>
      <c r="P243" s="15">
        <v>0</v>
      </c>
      <c r="Q243" s="15">
        <v>0</v>
      </c>
      <c r="R243" s="18">
        <v>0</v>
      </c>
      <c r="S243" s="18">
        <v>0</v>
      </c>
      <c r="T243" s="19">
        <v>0</v>
      </c>
      <c r="U243" s="15">
        <v>0</v>
      </c>
      <c r="V243" s="20" t="s">
        <v>339</v>
      </c>
      <c r="W243" s="20" t="s">
        <v>1281</v>
      </c>
      <c r="X243" s="15" t="s">
        <v>883</v>
      </c>
    </row>
    <row r="244" spans="1:24" x14ac:dyDescent="0.25">
      <c r="A244" s="12" t="s">
        <v>754</v>
      </c>
      <c r="B244" s="13" t="s">
        <v>213</v>
      </c>
      <c r="C244" s="13" t="s">
        <v>786</v>
      </c>
      <c r="D244" s="14" t="str">
        <f>HYPERLINK(Tabulka48243[[#This Row],[Sloupec2]],Tabulka48243[[#This Row],[Sloupec1]])</f>
        <v>Growatt SET MID 25KTL3 XH, 50kWh</v>
      </c>
      <c r="E244" s="15">
        <v>209029</v>
      </c>
      <c r="F244" s="15">
        <v>25</v>
      </c>
      <c r="G244" s="16" t="s">
        <v>220</v>
      </c>
      <c r="H244" s="16" t="s">
        <v>220</v>
      </c>
      <c r="I244" s="16">
        <v>12382.75</v>
      </c>
      <c r="J244" s="16" t="s">
        <v>220</v>
      </c>
      <c r="K244" s="16" t="s">
        <v>220</v>
      </c>
      <c r="L244" s="16" t="s">
        <v>220</v>
      </c>
      <c r="M244" s="17">
        <v>0</v>
      </c>
      <c r="N244" s="15">
        <v>0</v>
      </c>
      <c r="O244" s="15">
        <v>0</v>
      </c>
      <c r="P244" s="15">
        <v>0</v>
      </c>
      <c r="Q244" s="15">
        <v>0</v>
      </c>
      <c r="R244" s="18">
        <v>0</v>
      </c>
      <c r="S244" s="18">
        <v>0</v>
      </c>
      <c r="T244" s="19">
        <v>0</v>
      </c>
      <c r="U244" s="15">
        <v>0</v>
      </c>
      <c r="V244" s="20" t="s">
        <v>340</v>
      </c>
      <c r="W244" s="20" t="s">
        <v>1282</v>
      </c>
      <c r="X244" s="15" t="s">
        <v>884</v>
      </c>
    </row>
    <row r="245" spans="1:24" x14ac:dyDescent="0.25">
      <c r="A245" s="12" t="s">
        <v>753</v>
      </c>
      <c r="B245" s="13" t="s">
        <v>213</v>
      </c>
      <c r="C245" s="13" t="s">
        <v>786</v>
      </c>
      <c r="D245" s="14" t="str">
        <f>HYPERLINK(Tabulka48243[[#This Row],[Sloupec2]],Tabulka48243[[#This Row],[Sloupec1]])</f>
        <v>Growatt SET MID 2x 25KTL3 XH, 100kWh</v>
      </c>
      <c r="E245" s="15">
        <v>209034</v>
      </c>
      <c r="F245" s="15">
        <v>50</v>
      </c>
      <c r="G245" s="16" t="s">
        <v>220</v>
      </c>
      <c r="H245" s="16" t="s">
        <v>220</v>
      </c>
      <c r="I245" s="16">
        <v>25122.6</v>
      </c>
      <c r="J245" s="16" t="s">
        <v>220</v>
      </c>
      <c r="K245" s="16" t="s">
        <v>220</v>
      </c>
      <c r="L245" s="16" t="s">
        <v>220</v>
      </c>
      <c r="M245" s="17">
        <v>0</v>
      </c>
      <c r="N245" s="15">
        <v>0</v>
      </c>
      <c r="O245" s="15">
        <v>0</v>
      </c>
      <c r="P245" s="15">
        <v>0</v>
      </c>
      <c r="Q245" s="15">
        <v>0</v>
      </c>
      <c r="R245" s="18">
        <v>0</v>
      </c>
      <c r="S245" s="18">
        <v>0</v>
      </c>
      <c r="T245" s="19">
        <v>0</v>
      </c>
      <c r="U245" s="15">
        <v>0</v>
      </c>
      <c r="V245" s="20" t="s">
        <v>341</v>
      </c>
      <c r="W245" s="20" t="s">
        <v>1283</v>
      </c>
      <c r="X245" s="15" t="s">
        <v>885</v>
      </c>
    </row>
    <row r="246" spans="1:24" x14ac:dyDescent="0.25">
      <c r="A246" s="12" t="s">
        <v>753</v>
      </c>
      <c r="B246" s="13" t="s">
        <v>213</v>
      </c>
      <c r="C246" s="13" t="s">
        <v>777</v>
      </c>
      <c r="D246" s="14" t="str">
        <f>HYPERLINK(Tabulka48243[[#This Row],[Sloupec2]],Tabulka48243[[#This Row],[Sloupec1]])</f>
        <v>Growatt APX 5.0P-B1 battery</v>
      </c>
      <c r="E246" s="15">
        <v>309052</v>
      </c>
      <c r="F246" s="15">
        <v>5</v>
      </c>
      <c r="G246" s="16" t="s">
        <v>220</v>
      </c>
      <c r="H246" s="16" t="s">
        <v>220</v>
      </c>
      <c r="I246" s="16">
        <v>1001.52</v>
      </c>
      <c r="J246" s="16" t="s">
        <v>220</v>
      </c>
      <c r="K246" s="16" t="s">
        <v>220</v>
      </c>
      <c r="L246" s="16" t="s">
        <v>220</v>
      </c>
      <c r="M246" s="17">
        <v>198</v>
      </c>
      <c r="N246" s="15">
        <v>0</v>
      </c>
      <c r="O246" s="15">
        <v>0</v>
      </c>
      <c r="P246" s="15">
        <v>0</v>
      </c>
      <c r="Q246" s="15">
        <v>0</v>
      </c>
      <c r="R246" s="18">
        <v>10</v>
      </c>
      <c r="S246" s="18">
        <v>0</v>
      </c>
      <c r="T246" s="19">
        <v>0</v>
      </c>
      <c r="U246" s="15">
        <v>0</v>
      </c>
      <c r="V246" s="20" t="s">
        <v>342</v>
      </c>
      <c r="W246" s="20" t="s">
        <v>1284</v>
      </c>
      <c r="X246" s="15" t="s">
        <v>861</v>
      </c>
    </row>
    <row r="247" spans="1:24" x14ac:dyDescent="0.25">
      <c r="A247" s="12" t="s">
        <v>753</v>
      </c>
      <c r="B247" s="13" t="s">
        <v>213</v>
      </c>
      <c r="C247" s="13" t="s">
        <v>309</v>
      </c>
      <c r="D247" s="14" t="str">
        <f>HYPERLINK(Tabulka48243[[#This Row],[Sloupec2]],Tabulka48243[[#This Row],[Sloupec1]])</f>
        <v>Growatt APX 5.0P BMS (98034-P2)</v>
      </c>
      <c r="E247" s="15">
        <v>309003</v>
      </c>
      <c r="F247" s="15">
        <v>0</v>
      </c>
      <c r="G247" s="16" t="s">
        <v>220</v>
      </c>
      <c r="H247" s="16" t="s">
        <v>220</v>
      </c>
      <c r="I247" s="16">
        <v>280.5</v>
      </c>
      <c r="J247" s="16" t="s">
        <v>220</v>
      </c>
      <c r="K247" s="16" t="s">
        <v>220</v>
      </c>
      <c r="L247" s="16" t="s">
        <v>220</v>
      </c>
      <c r="M247" s="17">
        <v>33</v>
      </c>
      <c r="N247" s="15">
        <v>0</v>
      </c>
      <c r="O247" s="15">
        <v>0</v>
      </c>
      <c r="P247" s="15">
        <v>0</v>
      </c>
      <c r="Q247" s="15">
        <v>0</v>
      </c>
      <c r="R247" s="18">
        <v>10</v>
      </c>
      <c r="S247" s="18">
        <v>0</v>
      </c>
      <c r="T247" s="19">
        <v>0</v>
      </c>
      <c r="U247" s="15">
        <v>0</v>
      </c>
      <c r="V247" s="20" t="s">
        <v>343</v>
      </c>
      <c r="W247" s="20" t="s">
        <v>1285</v>
      </c>
      <c r="X247" s="15" t="s">
        <v>309</v>
      </c>
    </row>
    <row r="248" spans="1:24" x14ac:dyDescent="0.25">
      <c r="A248" s="12" t="s">
        <v>753</v>
      </c>
      <c r="B248" s="13" t="s">
        <v>213</v>
      </c>
      <c r="C248" s="13" t="s">
        <v>309</v>
      </c>
      <c r="D248" s="14" t="str">
        <f>HYPERLINK(Tabulka48243[[#This Row],[Sloupec2]],Tabulka48243[[#This Row],[Sloupec1]])</f>
        <v>Growatt APX 5.0P BMS (98034-P2) with BASE</v>
      </c>
      <c r="E248" s="15">
        <v>309007</v>
      </c>
      <c r="F248" s="15">
        <v>0</v>
      </c>
      <c r="G248" s="16" t="s">
        <v>220</v>
      </c>
      <c r="H248" s="16" t="s">
        <v>220</v>
      </c>
      <c r="I248" s="16">
        <v>302.5</v>
      </c>
      <c r="J248" s="16" t="s">
        <v>220</v>
      </c>
      <c r="K248" s="16" t="s">
        <v>220</v>
      </c>
      <c r="L248" s="16" t="s">
        <v>220</v>
      </c>
      <c r="M248" s="17">
        <v>267</v>
      </c>
      <c r="N248" s="15">
        <v>0</v>
      </c>
      <c r="O248" s="15">
        <v>0</v>
      </c>
      <c r="P248" s="15">
        <v>0</v>
      </c>
      <c r="Q248" s="15">
        <v>0</v>
      </c>
      <c r="R248" s="18">
        <v>10</v>
      </c>
      <c r="S248" s="18">
        <v>0</v>
      </c>
      <c r="T248" s="19">
        <v>0</v>
      </c>
      <c r="U248" s="15">
        <v>0</v>
      </c>
      <c r="V248" s="20" t="s">
        <v>344</v>
      </c>
      <c r="W248" s="20" t="s">
        <v>1286</v>
      </c>
      <c r="X248" s="15" t="s">
        <v>886</v>
      </c>
    </row>
    <row r="249" spans="1:24" x14ac:dyDescent="0.25">
      <c r="A249" s="12" t="s">
        <v>753</v>
      </c>
      <c r="B249" s="13" t="s">
        <v>213</v>
      </c>
      <c r="C249" s="13" t="s">
        <v>309</v>
      </c>
      <c r="D249" s="14" t="str">
        <f>HYPERLINK(Tabulka48243[[#This Row],[Sloupec2]],Tabulka48243[[#This Row],[Sloupec1]])</f>
        <v>Growatt APX 5.0P BMS (98020-P1)</v>
      </c>
      <c r="E249" s="15">
        <v>309006</v>
      </c>
      <c r="F249" s="15">
        <v>0</v>
      </c>
      <c r="G249" s="16" t="s">
        <v>220</v>
      </c>
      <c r="H249" s="16" t="s">
        <v>220</v>
      </c>
      <c r="I249" s="16">
        <v>198</v>
      </c>
      <c r="J249" s="16" t="s">
        <v>220</v>
      </c>
      <c r="K249" s="16" t="s">
        <v>220</v>
      </c>
      <c r="L249" s="16" t="s">
        <v>220</v>
      </c>
      <c r="M249" s="17">
        <v>55</v>
      </c>
      <c r="N249" s="15">
        <v>0</v>
      </c>
      <c r="O249" s="15">
        <v>0</v>
      </c>
      <c r="P249" s="15">
        <v>0</v>
      </c>
      <c r="Q249" s="15">
        <v>0</v>
      </c>
      <c r="R249" s="18">
        <v>10</v>
      </c>
      <c r="S249" s="18">
        <v>0</v>
      </c>
      <c r="T249" s="19">
        <v>0</v>
      </c>
      <c r="U249" s="15">
        <v>0</v>
      </c>
      <c r="V249" s="20" t="s">
        <v>345</v>
      </c>
      <c r="W249" s="20" t="s">
        <v>1287</v>
      </c>
      <c r="X249" s="15" t="s">
        <v>309</v>
      </c>
    </row>
    <row r="250" spans="1:24" x14ac:dyDescent="0.25">
      <c r="A250" s="12" t="s">
        <v>753</v>
      </c>
      <c r="B250" s="13" t="s">
        <v>213</v>
      </c>
      <c r="C250" s="13" t="s">
        <v>777</v>
      </c>
      <c r="D250" s="14" t="str">
        <f>HYPERLINK(Tabulka48243[[#This Row],[Sloupec2]],Tabulka48243[[#This Row],[Sloupec1]])</f>
        <v>Growatt APX 5.0P Battery Base</v>
      </c>
      <c r="E250" s="15">
        <v>509014</v>
      </c>
      <c r="F250" s="15">
        <v>0</v>
      </c>
      <c r="G250" s="16" t="s">
        <v>220</v>
      </c>
      <c r="H250" s="16" t="s">
        <v>220</v>
      </c>
      <c r="I250" s="16">
        <v>33</v>
      </c>
      <c r="J250" s="16" t="s">
        <v>220</v>
      </c>
      <c r="K250" s="16" t="s">
        <v>220</v>
      </c>
      <c r="L250" s="16" t="s">
        <v>220</v>
      </c>
      <c r="M250" s="17">
        <v>150</v>
      </c>
      <c r="N250" s="15">
        <v>0</v>
      </c>
      <c r="O250" s="15">
        <v>0</v>
      </c>
      <c r="P250" s="15">
        <v>0</v>
      </c>
      <c r="Q250" s="15">
        <v>0</v>
      </c>
      <c r="R250" s="18">
        <v>2</v>
      </c>
      <c r="S250" s="18">
        <v>0</v>
      </c>
      <c r="T250" s="19">
        <v>0</v>
      </c>
      <c r="U250" s="15">
        <v>0</v>
      </c>
      <c r="V250" s="20" t="s">
        <v>346</v>
      </c>
      <c r="W250" s="20" t="s">
        <v>1288</v>
      </c>
      <c r="X250" s="15" t="s">
        <v>861</v>
      </c>
    </row>
    <row r="251" spans="1:24" x14ac:dyDescent="0.25">
      <c r="A251" s="12" t="s">
        <v>753</v>
      </c>
      <c r="B251" s="13" t="s">
        <v>213</v>
      </c>
      <c r="C251" s="13" t="s">
        <v>777</v>
      </c>
      <c r="D251" s="14" t="str">
        <f>HYPERLINK(Tabulka48243[[#This Row],[Sloupec2]],Tabulka48243[[#This Row],[Sloupec1]])</f>
        <v>Growatt APX 5.0P Paraller cable</v>
      </c>
      <c r="E251" s="15">
        <v>509035</v>
      </c>
      <c r="F251" s="15">
        <v>0</v>
      </c>
      <c r="G251" s="16" t="s">
        <v>220</v>
      </c>
      <c r="H251" s="16" t="s">
        <v>220</v>
      </c>
      <c r="I251" s="16">
        <v>48.4</v>
      </c>
      <c r="J251" s="16" t="s">
        <v>220</v>
      </c>
      <c r="K251" s="16" t="s">
        <v>220</v>
      </c>
      <c r="L251" s="16" t="s">
        <v>220</v>
      </c>
      <c r="M251" s="17">
        <v>175</v>
      </c>
      <c r="N251" s="15">
        <v>0</v>
      </c>
      <c r="O251" s="15">
        <v>0</v>
      </c>
      <c r="P251" s="15">
        <v>0</v>
      </c>
      <c r="Q251" s="15">
        <v>0</v>
      </c>
      <c r="R251" s="18">
        <v>2</v>
      </c>
      <c r="S251" s="18">
        <v>0</v>
      </c>
      <c r="T251" s="19">
        <v>0</v>
      </c>
      <c r="U251" s="15">
        <v>0</v>
      </c>
      <c r="V251" s="20" t="s">
        <v>347</v>
      </c>
      <c r="W251" s="20" t="s">
        <v>1289</v>
      </c>
      <c r="X251" s="15" t="s">
        <v>861</v>
      </c>
    </row>
    <row r="252" spans="1:24" x14ac:dyDescent="0.25">
      <c r="A252" s="12" t="s">
        <v>753</v>
      </c>
      <c r="B252" s="13" t="s">
        <v>213</v>
      </c>
      <c r="C252" s="13" t="s">
        <v>777</v>
      </c>
      <c r="D252" s="14" t="str">
        <f>HYPERLINK(Tabulka48243[[#This Row],[Sloupec2]],Tabulka48243[[#This Row],[Sloupec1]])</f>
        <v>Growatt APX Cascading Communication Cable</v>
      </c>
      <c r="E252" s="15">
        <v>509036</v>
      </c>
      <c r="F252" s="15">
        <v>0</v>
      </c>
      <c r="G252" s="16" t="s">
        <v>220</v>
      </c>
      <c r="H252" s="16" t="s">
        <v>220</v>
      </c>
      <c r="I252" s="16">
        <v>18.7</v>
      </c>
      <c r="J252" s="16" t="s">
        <v>220</v>
      </c>
      <c r="K252" s="16" t="s">
        <v>220</v>
      </c>
      <c r="L252" s="16" t="s">
        <v>220</v>
      </c>
      <c r="M252" s="17">
        <v>101</v>
      </c>
      <c r="N252" s="15">
        <v>0</v>
      </c>
      <c r="O252" s="15">
        <v>0</v>
      </c>
      <c r="P252" s="15">
        <v>0</v>
      </c>
      <c r="Q252" s="15">
        <v>0</v>
      </c>
      <c r="R252" s="18">
        <v>2</v>
      </c>
      <c r="S252" s="18">
        <v>0</v>
      </c>
      <c r="T252" s="19">
        <v>0</v>
      </c>
      <c r="U252" s="15">
        <v>0</v>
      </c>
      <c r="V252" s="20" t="s">
        <v>348</v>
      </c>
      <c r="W252" s="20" t="s">
        <v>1290</v>
      </c>
      <c r="X252" s="15" t="s">
        <v>861</v>
      </c>
    </row>
    <row r="253" spans="1:24" x14ac:dyDescent="0.25">
      <c r="A253" s="12" t="s">
        <v>754</v>
      </c>
      <c r="B253" s="13" t="s">
        <v>213</v>
      </c>
      <c r="C253" s="13" t="s">
        <v>778</v>
      </c>
      <c r="D253" s="14" t="str">
        <f>HYPERLINK(Tabulka48243[[#This Row],[Sloupec2]],Tabulka48243[[#This Row],[Sloupec1]])</f>
        <v>Growatt APX14.3P-B1 Battery cable / Extended 4,5m</v>
      </c>
      <c r="E253" s="15">
        <v>509027</v>
      </c>
      <c r="F253" s="15">
        <v>0</v>
      </c>
      <c r="G253" s="16" t="s">
        <v>220</v>
      </c>
      <c r="H253" s="16" t="s">
        <v>220</v>
      </c>
      <c r="I253" s="16">
        <v>173.8</v>
      </c>
      <c r="J253" s="16" t="s">
        <v>220</v>
      </c>
      <c r="K253" s="16" t="s">
        <v>220</v>
      </c>
      <c r="L253" s="16" t="s">
        <v>220</v>
      </c>
      <c r="M253" s="17">
        <v>28</v>
      </c>
      <c r="N253" s="15">
        <v>0</v>
      </c>
      <c r="O253" s="15">
        <v>0</v>
      </c>
      <c r="P253" s="15">
        <v>0</v>
      </c>
      <c r="Q253" s="15">
        <v>0</v>
      </c>
      <c r="R253" s="18">
        <v>0</v>
      </c>
      <c r="S253" s="18">
        <v>0</v>
      </c>
      <c r="T253" s="19">
        <v>0</v>
      </c>
      <c r="U253" s="15">
        <v>0</v>
      </c>
      <c r="V253" s="20" t="s">
        <v>349</v>
      </c>
      <c r="W253" s="20" t="s">
        <v>1291</v>
      </c>
      <c r="X253" s="15" t="s">
        <v>778</v>
      </c>
    </row>
    <row r="254" spans="1:24" x14ac:dyDescent="0.25">
      <c r="A254" s="12" t="s">
        <v>754</v>
      </c>
      <c r="B254" s="13" t="s">
        <v>213</v>
      </c>
      <c r="C254" s="13" t="s">
        <v>778</v>
      </c>
      <c r="D254" s="14" t="str">
        <f>HYPERLINK(Tabulka48243[[#This Row],[Sloupec2]],Tabulka48243[[#This Row],[Sloupec1]])</f>
        <v>Growatt SYN-100-XH-30</v>
      </c>
      <c r="E254" s="15">
        <v>509102</v>
      </c>
      <c r="F254" s="15">
        <v>0</v>
      </c>
      <c r="G254" s="16" t="s">
        <v>220</v>
      </c>
      <c r="H254" s="16" t="s">
        <v>220</v>
      </c>
      <c r="I254" s="16">
        <v>311.3</v>
      </c>
      <c r="J254" s="16" t="s">
        <v>220</v>
      </c>
      <c r="K254" s="16" t="s">
        <v>220</v>
      </c>
      <c r="L254" s="16" t="s">
        <v>220</v>
      </c>
      <c r="M254" s="17">
        <v>107</v>
      </c>
      <c r="N254" s="15">
        <v>0</v>
      </c>
      <c r="O254" s="15">
        <v>0</v>
      </c>
      <c r="P254" s="15">
        <v>0</v>
      </c>
      <c r="Q254" s="15">
        <v>0</v>
      </c>
      <c r="R254" s="18">
        <v>2</v>
      </c>
      <c r="S254" s="18">
        <v>0</v>
      </c>
      <c r="T254" s="19">
        <v>0</v>
      </c>
      <c r="U254" s="15">
        <v>0</v>
      </c>
      <c r="V254" s="20" t="s">
        <v>350</v>
      </c>
      <c r="W254" s="20" t="s">
        <v>1292</v>
      </c>
      <c r="X254" s="15" t="s">
        <v>887</v>
      </c>
    </row>
    <row r="255" spans="1:24" x14ac:dyDescent="0.25">
      <c r="A255" s="12" t="s">
        <v>754</v>
      </c>
      <c r="B255" s="13" t="s">
        <v>213</v>
      </c>
      <c r="C255" s="13" t="s">
        <v>776</v>
      </c>
      <c r="D255" s="14" t="str">
        <f>HYPERLINK(Tabulka48243[[#This Row],[Sloupec2]],Tabulka48243[[#This Row],[Sloupec1]])</f>
        <v>Growatt WIT 30K-XHU</v>
      </c>
      <c r="E255" s="15">
        <v>209300</v>
      </c>
      <c r="F255" s="15">
        <v>0</v>
      </c>
      <c r="G255" s="16" t="s">
        <v>220</v>
      </c>
      <c r="H255" s="16" t="s">
        <v>220</v>
      </c>
      <c r="I255" s="16">
        <v>2806</v>
      </c>
      <c r="J255" s="16" t="s">
        <v>220</v>
      </c>
      <c r="K255" s="16" t="s">
        <v>220</v>
      </c>
      <c r="L255" s="16" t="s">
        <v>220</v>
      </c>
      <c r="M255" s="17">
        <v>5</v>
      </c>
      <c r="N255" s="15">
        <v>0</v>
      </c>
      <c r="O255" s="15">
        <v>0</v>
      </c>
      <c r="P255" s="15">
        <v>0</v>
      </c>
      <c r="Q255" s="15">
        <v>0</v>
      </c>
      <c r="R255" s="18">
        <v>10</v>
      </c>
      <c r="S255" s="18">
        <v>0</v>
      </c>
      <c r="T255" s="19">
        <v>0</v>
      </c>
      <c r="U255" s="15">
        <v>0</v>
      </c>
      <c r="V255" s="20" t="s">
        <v>351</v>
      </c>
      <c r="W255" s="20" t="s">
        <v>1292</v>
      </c>
      <c r="X255" s="15" t="s">
        <v>888</v>
      </c>
    </row>
    <row r="256" spans="1:24" x14ac:dyDescent="0.25">
      <c r="A256" s="12" t="s">
        <v>754</v>
      </c>
      <c r="B256" s="13" t="s">
        <v>213</v>
      </c>
      <c r="C256" s="13" t="s">
        <v>776</v>
      </c>
      <c r="D256" s="14" t="str">
        <f>HYPERLINK(Tabulka48243[[#This Row],[Sloupec2]],Tabulka48243[[#This Row],[Sloupec1]])</f>
        <v>Growatt WIT 40K-XHU</v>
      </c>
      <c r="E256" s="15">
        <v>209401</v>
      </c>
      <c r="F256" s="15">
        <v>0</v>
      </c>
      <c r="G256" s="16" t="s">
        <v>220</v>
      </c>
      <c r="H256" s="16" t="s">
        <v>220</v>
      </c>
      <c r="I256" s="16">
        <v>2960.1</v>
      </c>
      <c r="J256" s="16" t="s">
        <v>220</v>
      </c>
      <c r="K256" s="16" t="s">
        <v>220</v>
      </c>
      <c r="L256" s="16" t="s">
        <v>220</v>
      </c>
      <c r="M256" s="17">
        <v>5</v>
      </c>
      <c r="N256" s="15">
        <v>0</v>
      </c>
      <c r="O256" s="15">
        <v>0</v>
      </c>
      <c r="P256" s="15">
        <v>0</v>
      </c>
      <c r="Q256" s="15">
        <v>0</v>
      </c>
      <c r="R256" s="18">
        <v>10</v>
      </c>
      <c r="S256" s="18">
        <v>0</v>
      </c>
      <c r="T256" s="19">
        <v>0</v>
      </c>
      <c r="U256" s="15">
        <v>0</v>
      </c>
      <c r="V256" s="20" t="s">
        <v>352</v>
      </c>
      <c r="W256" s="20" t="s">
        <v>1292</v>
      </c>
      <c r="X256" s="15" t="s">
        <v>888</v>
      </c>
    </row>
    <row r="257" spans="1:24" x14ac:dyDescent="0.25">
      <c r="A257" s="12" t="s">
        <v>754</v>
      </c>
      <c r="B257" s="13" t="s">
        <v>213</v>
      </c>
      <c r="C257" s="13" t="s">
        <v>776</v>
      </c>
      <c r="D257" s="14" t="str">
        <f>HYPERLINK(Tabulka48243[[#This Row],[Sloupec2]],Tabulka48243[[#This Row],[Sloupec1]])</f>
        <v>Growatt WIT 50K-XHU</v>
      </c>
      <c r="E257" s="15">
        <v>209505</v>
      </c>
      <c r="F257" s="15">
        <v>0</v>
      </c>
      <c r="G257" s="16" t="s">
        <v>220</v>
      </c>
      <c r="H257" s="16" t="s">
        <v>220</v>
      </c>
      <c r="I257" s="16">
        <v>3113.05</v>
      </c>
      <c r="J257" s="16" t="s">
        <v>220</v>
      </c>
      <c r="K257" s="16" t="s">
        <v>220</v>
      </c>
      <c r="L257" s="16" t="s">
        <v>220</v>
      </c>
      <c r="M257" s="17">
        <v>0</v>
      </c>
      <c r="N257" s="15">
        <v>0</v>
      </c>
      <c r="O257" s="15">
        <v>0</v>
      </c>
      <c r="P257" s="15">
        <v>0</v>
      </c>
      <c r="Q257" s="15">
        <v>0</v>
      </c>
      <c r="R257" s="18">
        <v>10</v>
      </c>
      <c r="S257" s="18">
        <v>0</v>
      </c>
      <c r="T257" s="19">
        <v>0</v>
      </c>
      <c r="U257" s="15">
        <v>0</v>
      </c>
      <c r="V257" s="20" t="s">
        <v>353</v>
      </c>
      <c r="W257" s="20" t="s">
        <v>1293</v>
      </c>
      <c r="X257" s="15" t="s">
        <v>888</v>
      </c>
    </row>
    <row r="258" spans="1:24" x14ac:dyDescent="0.25">
      <c r="A258" s="12" t="s">
        <v>754</v>
      </c>
      <c r="B258" s="13" t="s">
        <v>213</v>
      </c>
      <c r="C258" s="13" t="s">
        <v>776</v>
      </c>
      <c r="D258" s="14" t="str">
        <f>HYPERLINK(Tabulka48243[[#This Row],[Sloupec2]],Tabulka48243[[#This Row],[Sloupec1]])</f>
        <v>Growatt WIT 50K-HU</v>
      </c>
      <c r="E258" s="15">
        <v>209504</v>
      </c>
      <c r="F258" s="15">
        <v>50</v>
      </c>
      <c r="G258" s="16" t="s">
        <v>220</v>
      </c>
      <c r="H258" s="16" t="s">
        <v>220</v>
      </c>
      <c r="I258" s="16">
        <v>6000</v>
      </c>
      <c r="J258" s="16" t="s">
        <v>220</v>
      </c>
      <c r="K258" s="16" t="s">
        <v>220</v>
      </c>
      <c r="L258" s="16" t="s">
        <v>220</v>
      </c>
      <c r="M258" s="17">
        <v>15</v>
      </c>
      <c r="N258" s="15">
        <v>0</v>
      </c>
      <c r="O258" s="15">
        <v>0</v>
      </c>
      <c r="P258" s="15">
        <v>0</v>
      </c>
      <c r="Q258" s="15">
        <v>0</v>
      </c>
      <c r="R258" s="18">
        <v>10</v>
      </c>
      <c r="S258" s="18">
        <v>0</v>
      </c>
      <c r="T258" s="19">
        <v>0</v>
      </c>
      <c r="U258" s="15">
        <v>0</v>
      </c>
      <c r="V258" s="20" t="s">
        <v>354</v>
      </c>
      <c r="W258" s="20" t="s">
        <v>1294</v>
      </c>
      <c r="X258" s="15" t="s">
        <v>888</v>
      </c>
    </row>
    <row r="259" spans="1:24" x14ac:dyDescent="0.25">
      <c r="A259" s="12" t="s">
        <v>754</v>
      </c>
      <c r="B259" s="13" t="s">
        <v>213</v>
      </c>
      <c r="C259" s="13" t="s">
        <v>776</v>
      </c>
      <c r="D259" s="14" t="str">
        <f>HYPERLINK(Tabulka48243[[#This Row],[Sloupec2]],Tabulka48243[[#This Row],[Sloupec1]])</f>
        <v>Growatt WIT 75K-HU</v>
      </c>
      <c r="E259" s="15">
        <v>209751</v>
      </c>
      <c r="F259" s="15">
        <v>75</v>
      </c>
      <c r="G259" s="16" t="s">
        <v>220</v>
      </c>
      <c r="H259" s="16" t="s">
        <v>220</v>
      </c>
      <c r="I259" s="16">
        <v>6986.25</v>
      </c>
      <c r="J259" s="16" t="s">
        <v>220</v>
      </c>
      <c r="K259" s="16" t="s">
        <v>220</v>
      </c>
      <c r="L259" s="16" t="s">
        <v>220</v>
      </c>
      <c r="M259" s="17">
        <v>6</v>
      </c>
      <c r="N259" s="15">
        <v>0</v>
      </c>
      <c r="O259" s="15">
        <v>0</v>
      </c>
      <c r="P259" s="15">
        <v>0</v>
      </c>
      <c r="Q259" s="15">
        <v>0</v>
      </c>
      <c r="R259" s="18">
        <v>10</v>
      </c>
      <c r="S259" s="18">
        <v>0</v>
      </c>
      <c r="T259" s="19">
        <v>0</v>
      </c>
      <c r="U259" s="15">
        <v>0</v>
      </c>
      <c r="V259" s="20" t="s">
        <v>355</v>
      </c>
      <c r="W259" s="20" t="s">
        <v>1295</v>
      </c>
      <c r="X259" s="15" t="s">
        <v>888</v>
      </c>
    </row>
    <row r="260" spans="1:24" x14ac:dyDescent="0.25">
      <c r="A260" s="12" t="s">
        <v>754</v>
      </c>
      <c r="B260" s="13" t="s">
        <v>213</v>
      </c>
      <c r="C260" s="13" t="s">
        <v>776</v>
      </c>
      <c r="D260" s="14" t="str">
        <f>HYPERLINK(Tabulka48243[[#This Row],[Sloupec2]],Tabulka48243[[#This Row],[Sloupec1]])</f>
        <v>Growatt WIT 100K-HU</v>
      </c>
      <c r="E260" s="15">
        <v>209016</v>
      </c>
      <c r="F260" s="15">
        <v>100</v>
      </c>
      <c r="G260" s="16" t="s">
        <v>220</v>
      </c>
      <c r="H260" s="16" t="s">
        <v>220</v>
      </c>
      <c r="I260" s="16">
        <v>7368</v>
      </c>
      <c r="J260" s="16" t="s">
        <v>220</v>
      </c>
      <c r="K260" s="16" t="s">
        <v>220</v>
      </c>
      <c r="L260" s="16" t="s">
        <v>220</v>
      </c>
      <c r="M260" s="17">
        <v>12</v>
      </c>
      <c r="N260" s="15">
        <v>0</v>
      </c>
      <c r="O260" s="15">
        <v>0</v>
      </c>
      <c r="P260" s="15">
        <v>0</v>
      </c>
      <c r="Q260" s="15">
        <v>0</v>
      </c>
      <c r="R260" s="18">
        <v>10</v>
      </c>
      <c r="S260" s="18">
        <v>0</v>
      </c>
      <c r="T260" s="19">
        <v>0</v>
      </c>
      <c r="U260" s="15">
        <v>0</v>
      </c>
      <c r="V260" s="20" t="s">
        <v>356</v>
      </c>
      <c r="W260" s="20" t="s">
        <v>1296</v>
      </c>
      <c r="X260" s="15" t="s">
        <v>888</v>
      </c>
    </row>
    <row r="261" spans="1:24" x14ac:dyDescent="0.25">
      <c r="A261" s="12" t="s">
        <v>754</v>
      </c>
      <c r="B261" s="13" t="s">
        <v>213</v>
      </c>
      <c r="C261" s="13" t="s">
        <v>786</v>
      </c>
      <c r="D261" s="14" t="str">
        <f>HYPERLINK(Tabulka48243[[#This Row],[Sloupec2]],Tabulka48243[[#This Row],[Sloupec1]])</f>
        <v>Growatt SET WIT 30K-XHU, 60kWh battery</v>
      </c>
      <c r="E261" s="15">
        <v>209043</v>
      </c>
      <c r="F261" s="15">
        <v>30</v>
      </c>
      <c r="G261" s="16" t="s">
        <v>220</v>
      </c>
      <c r="H261" s="16" t="s">
        <v>220</v>
      </c>
      <c r="I261" s="16">
        <v>11887.46</v>
      </c>
      <c r="J261" s="16" t="s">
        <v>220</v>
      </c>
      <c r="K261" s="16" t="s">
        <v>220</v>
      </c>
      <c r="L261" s="16" t="s">
        <v>220</v>
      </c>
      <c r="M261" s="17">
        <v>0</v>
      </c>
      <c r="N261" s="15">
        <v>0</v>
      </c>
      <c r="O261" s="15">
        <v>0</v>
      </c>
      <c r="P261" s="15">
        <v>0</v>
      </c>
      <c r="Q261" s="15">
        <v>0</v>
      </c>
      <c r="R261" s="18">
        <v>10</v>
      </c>
      <c r="S261" s="18">
        <v>0</v>
      </c>
      <c r="T261" s="19">
        <v>0</v>
      </c>
      <c r="U261" s="15">
        <v>0</v>
      </c>
      <c r="V261" s="20" t="s">
        <v>357</v>
      </c>
      <c r="W261" s="20" t="s">
        <v>1297</v>
      </c>
      <c r="X261" s="15" t="s">
        <v>888</v>
      </c>
    </row>
    <row r="262" spans="1:24" x14ac:dyDescent="0.25">
      <c r="A262" s="12" t="s">
        <v>754</v>
      </c>
      <c r="B262" s="13" t="s">
        <v>213</v>
      </c>
      <c r="C262" s="13" t="s">
        <v>786</v>
      </c>
      <c r="D262" s="14" t="str">
        <f>HYPERLINK(Tabulka48243[[#This Row],[Sloupec2]],Tabulka48243[[#This Row],[Sloupec1]])</f>
        <v>Growatt SET WIT 40K-XHU, 80kWh battery</v>
      </c>
      <c r="E262" s="15">
        <v>209044</v>
      </c>
      <c r="F262" s="15">
        <v>40</v>
      </c>
      <c r="G262" s="16" t="s">
        <v>220</v>
      </c>
      <c r="H262" s="16" t="s">
        <v>220</v>
      </c>
      <c r="I262" s="16">
        <v>15491.16</v>
      </c>
      <c r="J262" s="16" t="s">
        <v>220</v>
      </c>
      <c r="K262" s="16" t="s">
        <v>220</v>
      </c>
      <c r="L262" s="16" t="s">
        <v>220</v>
      </c>
      <c r="M262" s="17">
        <v>0</v>
      </c>
      <c r="N262" s="15">
        <v>0</v>
      </c>
      <c r="O262" s="15">
        <v>0</v>
      </c>
      <c r="P262" s="15">
        <v>0</v>
      </c>
      <c r="Q262" s="15">
        <v>0</v>
      </c>
      <c r="R262" s="18">
        <v>10</v>
      </c>
      <c r="S262" s="18">
        <v>0</v>
      </c>
      <c r="T262" s="19">
        <v>0</v>
      </c>
      <c r="U262" s="15">
        <v>0</v>
      </c>
      <c r="V262" s="20" t="s">
        <v>358</v>
      </c>
      <c r="W262" s="20" t="s">
        <v>1298</v>
      </c>
      <c r="X262" s="15" t="s">
        <v>888</v>
      </c>
    </row>
    <row r="263" spans="1:24" x14ac:dyDescent="0.25">
      <c r="A263" s="12" t="s">
        <v>754</v>
      </c>
      <c r="B263" s="13" t="s">
        <v>213</v>
      </c>
      <c r="C263" s="13" t="s">
        <v>786</v>
      </c>
      <c r="D263" s="14" t="str">
        <f>HYPERLINK(Tabulka48243[[#This Row],[Sloupec2]],Tabulka48243[[#This Row],[Sloupec1]])</f>
        <v>Growatt SET WIT 50K-XHU, 100kWh battery</v>
      </c>
      <c r="E263" s="15">
        <v>209045</v>
      </c>
      <c r="F263" s="15">
        <v>50</v>
      </c>
      <c r="G263" s="16" t="s">
        <v>220</v>
      </c>
      <c r="H263" s="16" t="s">
        <v>220</v>
      </c>
      <c r="I263" s="16">
        <v>18332.11</v>
      </c>
      <c r="J263" s="16" t="s">
        <v>220</v>
      </c>
      <c r="K263" s="16" t="s">
        <v>220</v>
      </c>
      <c r="L263" s="16" t="s">
        <v>220</v>
      </c>
      <c r="M263" s="17">
        <v>0</v>
      </c>
      <c r="N263" s="15">
        <v>0</v>
      </c>
      <c r="O263" s="15">
        <v>0</v>
      </c>
      <c r="P263" s="15">
        <v>0</v>
      </c>
      <c r="Q263" s="15">
        <v>0</v>
      </c>
      <c r="R263" s="18">
        <v>10</v>
      </c>
      <c r="S263" s="18">
        <v>0</v>
      </c>
      <c r="T263" s="19">
        <v>0</v>
      </c>
      <c r="U263" s="15">
        <v>0</v>
      </c>
      <c r="V263" s="20" t="s">
        <v>359</v>
      </c>
      <c r="W263" s="20" t="s">
        <v>1299</v>
      </c>
      <c r="X263" s="15" t="s">
        <v>888</v>
      </c>
    </row>
    <row r="264" spans="1:24" x14ac:dyDescent="0.25">
      <c r="A264" s="12" t="s">
        <v>754</v>
      </c>
      <c r="B264" s="13" t="s">
        <v>213</v>
      </c>
      <c r="C264" s="13" t="s">
        <v>786</v>
      </c>
      <c r="D264" s="14" t="str">
        <f>HYPERLINK(Tabulka48243[[#This Row],[Sloupec2]],Tabulka48243[[#This Row],[Sloupec1]])</f>
        <v>Growatt SET WIT 50K-HU, 71,7kWh battery</v>
      </c>
      <c r="E264" s="15">
        <v>209026</v>
      </c>
      <c r="F264" s="15">
        <v>50</v>
      </c>
      <c r="G264" s="16" t="s">
        <v>220</v>
      </c>
      <c r="H264" s="16" t="s">
        <v>220</v>
      </c>
      <c r="I264" s="16">
        <v>20920.3</v>
      </c>
      <c r="J264" s="16" t="s">
        <v>220</v>
      </c>
      <c r="K264" s="16" t="s">
        <v>220</v>
      </c>
      <c r="L264" s="16" t="s">
        <v>220</v>
      </c>
      <c r="M264" s="17">
        <v>0</v>
      </c>
      <c r="N264" s="15">
        <v>0</v>
      </c>
      <c r="O264" s="15">
        <v>0</v>
      </c>
      <c r="P264" s="15">
        <v>0</v>
      </c>
      <c r="Q264" s="15">
        <v>0</v>
      </c>
      <c r="R264" s="18">
        <v>10</v>
      </c>
      <c r="S264" s="18">
        <v>0</v>
      </c>
      <c r="T264" s="19">
        <v>0</v>
      </c>
      <c r="U264" s="15">
        <v>0</v>
      </c>
      <c r="V264" s="20" t="s">
        <v>360</v>
      </c>
      <c r="W264" s="20" t="s">
        <v>1300</v>
      </c>
      <c r="X264" s="15" t="s">
        <v>889</v>
      </c>
    </row>
    <row r="265" spans="1:24" x14ac:dyDescent="0.25">
      <c r="A265" s="12" t="s">
        <v>754</v>
      </c>
      <c r="B265" s="13" t="s">
        <v>213</v>
      </c>
      <c r="C265" s="13" t="s">
        <v>786</v>
      </c>
      <c r="D265" s="14" t="str">
        <f>HYPERLINK(Tabulka48243[[#This Row],[Sloupec2]],Tabulka48243[[#This Row],[Sloupec1]])</f>
        <v>Growatt SET WIT 50K-HU, 100,3kWh battery</v>
      </c>
      <c r="E265" s="15">
        <v>209041</v>
      </c>
      <c r="F265" s="15">
        <v>50</v>
      </c>
      <c r="G265" s="16" t="s">
        <v>220</v>
      </c>
      <c r="H265" s="16" t="s">
        <v>220</v>
      </c>
      <c r="I265" s="16">
        <v>26342.2</v>
      </c>
      <c r="J265" s="16" t="s">
        <v>220</v>
      </c>
      <c r="K265" s="16" t="s">
        <v>220</v>
      </c>
      <c r="L265" s="16" t="s">
        <v>220</v>
      </c>
      <c r="M265" s="17">
        <v>0</v>
      </c>
      <c r="N265" s="15">
        <v>0</v>
      </c>
      <c r="O265" s="15">
        <v>0</v>
      </c>
      <c r="P265" s="15">
        <v>0</v>
      </c>
      <c r="Q265" s="15">
        <v>0</v>
      </c>
      <c r="R265" s="18">
        <v>10</v>
      </c>
      <c r="S265" s="18">
        <v>0</v>
      </c>
      <c r="T265" s="19">
        <v>0</v>
      </c>
      <c r="U265" s="15">
        <v>0</v>
      </c>
      <c r="V265" s="20" t="s">
        <v>361</v>
      </c>
      <c r="W265" s="20" t="s">
        <v>1301</v>
      </c>
      <c r="X265" s="15" t="s">
        <v>890</v>
      </c>
    </row>
    <row r="266" spans="1:24" x14ac:dyDescent="0.25">
      <c r="A266" s="12" t="s">
        <v>754</v>
      </c>
      <c r="B266" s="13" t="s">
        <v>213</v>
      </c>
      <c r="C266" s="13" t="s">
        <v>786</v>
      </c>
      <c r="D266" s="14" t="str">
        <f>HYPERLINK(Tabulka48243[[#This Row],[Sloupec2]],Tabulka48243[[#This Row],[Sloupec1]])</f>
        <v>Growatt SET WIT 75K-HU, 71,7kWh battery</v>
      </c>
      <c r="E266" s="15">
        <v>209025</v>
      </c>
      <c r="F266" s="15">
        <v>75</v>
      </c>
      <c r="G266" s="16" t="s">
        <v>220</v>
      </c>
      <c r="H266" s="16" t="s">
        <v>220</v>
      </c>
      <c r="I266" s="16">
        <v>21948.35</v>
      </c>
      <c r="J266" s="16" t="s">
        <v>220</v>
      </c>
      <c r="K266" s="16" t="s">
        <v>220</v>
      </c>
      <c r="L266" s="16" t="s">
        <v>220</v>
      </c>
      <c r="M266" s="17">
        <v>0</v>
      </c>
      <c r="N266" s="15">
        <v>0</v>
      </c>
      <c r="O266" s="15">
        <v>0</v>
      </c>
      <c r="P266" s="15">
        <v>0</v>
      </c>
      <c r="Q266" s="15">
        <v>0</v>
      </c>
      <c r="R266" s="18">
        <v>10</v>
      </c>
      <c r="S266" s="18">
        <v>0</v>
      </c>
      <c r="T266" s="19">
        <v>0</v>
      </c>
      <c r="U266" s="15">
        <v>0</v>
      </c>
      <c r="V266" s="20" t="s">
        <v>362</v>
      </c>
      <c r="W266" s="20" t="s">
        <v>1302</v>
      </c>
      <c r="X266" s="15" t="s">
        <v>891</v>
      </c>
    </row>
    <row r="267" spans="1:24" x14ac:dyDescent="0.25">
      <c r="A267" s="12" t="s">
        <v>754</v>
      </c>
      <c r="B267" s="13" t="s">
        <v>213</v>
      </c>
      <c r="C267" s="13" t="s">
        <v>786</v>
      </c>
      <c r="D267" s="14" t="str">
        <f>HYPERLINK(Tabulka48243[[#This Row],[Sloupec2]],Tabulka48243[[#This Row],[Sloupec1]])</f>
        <v>Growatt SET WIT 100K-HU, 128,7kWh battery</v>
      </c>
      <c r="E267" s="15">
        <v>209024</v>
      </c>
      <c r="F267" s="15">
        <v>100</v>
      </c>
      <c r="G267" s="16" t="s">
        <v>220</v>
      </c>
      <c r="H267" s="16" t="s">
        <v>220</v>
      </c>
      <c r="I267" s="16">
        <v>32632.7</v>
      </c>
      <c r="J267" s="16" t="s">
        <v>220</v>
      </c>
      <c r="K267" s="16" t="s">
        <v>220</v>
      </c>
      <c r="L267" s="16" t="s">
        <v>220</v>
      </c>
      <c r="M267" s="17">
        <v>0</v>
      </c>
      <c r="N267" s="15">
        <v>0</v>
      </c>
      <c r="O267" s="15">
        <v>0</v>
      </c>
      <c r="P267" s="15">
        <v>0</v>
      </c>
      <c r="Q267" s="15">
        <v>0</v>
      </c>
      <c r="R267" s="18">
        <v>10</v>
      </c>
      <c r="S267" s="18">
        <v>0</v>
      </c>
      <c r="T267" s="19">
        <v>0</v>
      </c>
      <c r="U267" s="15">
        <v>0</v>
      </c>
      <c r="V267" s="20" t="s">
        <v>363</v>
      </c>
      <c r="W267" s="20" t="s">
        <v>1303</v>
      </c>
      <c r="X267" s="15" t="s">
        <v>892</v>
      </c>
    </row>
    <row r="268" spans="1:24" x14ac:dyDescent="0.25">
      <c r="A268" s="12" t="s">
        <v>754</v>
      </c>
      <c r="B268" s="13" t="s">
        <v>213</v>
      </c>
      <c r="C268" s="13" t="s">
        <v>777</v>
      </c>
      <c r="D268" s="14" t="str">
        <f>HYPERLINK(Tabulka48243[[#This Row],[Sloupec2]],Tabulka48243[[#This Row],[Sloupec1]])</f>
        <v>Growatt APX 14.3P-B1</v>
      </c>
      <c r="E268" s="15">
        <v>309141</v>
      </c>
      <c r="F268" s="15">
        <v>15</v>
      </c>
      <c r="G268" s="16" t="s">
        <v>220</v>
      </c>
      <c r="H268" s="16" t="s">
        <v>220</v>
      </c>
      <c r="I268" s="16">
        <v>2568.5</v>
      </c>
      <c r="J268" s="16" t="s">
        <v>220</v>
      </c>
      <c r="K268" s="16" t="s">
        <v>220</v>
      </c>
      <c r="L268" s="16" t="s">
        <v>220</v>
      </c>
      <c r="M268" s="17">
        <v>91</v>
      </c>
      <c r="N268" s="15">
        <v>0</v>
      </c>
      <c r="O268" s="15">
        <v>0</v>
      </c>
      <c r="P268" s="15">
        <v>0</v>
      </c>
      <c r="Q268" s="15">
        <v>0</v>
      </c>
      <c r="R268" s="18">
        <v>10</v>
      </c>
      <c r="S268" s="18">
        <v>0</v>
      </c>
      <c r="T268" s="19">
        <v>0</v>
      </c>
      <c r="U268" s="15">
        <v>0</v>
      </c>
      <c r="V268" s="20" t="s">
        <v>364</v>
      </c>
      <c r="W268" s="20" t="s">
        <v>1304</v>
      </c>
      <c r="X268" s="15" t="s">
        <v>861</v>
      </c>
    </row>
    <row r="269" spans="1:24" x14ac:dyDescent="0.25">
      <c r="A269" s="12" t="s">
        <v>754</v>
      </c>
      <c r="B269" s="13" t="s">
        <v>213</v>
      </c>
      <c r="C269" s="13" t="s">
        <v>309</v>
      </c>
      <c r="D269" s="14" t="str">
        <f>HYPERLINK(Tabulka48243[[#This Row],[Sloupec2]],Tabulka48243[[#This Row],[Sloupec1]])</f>
        <v>Growatt APX 14.3P BMS (HVC100140-C1) 129-200kWh</v>
      </c>
      <c r="E269" s="15">
        <v>309004</v>
      </c>
      <c r="F269" s="15">
        <v>0</v>
      </c>
      <c r="G269" s="16" t="s">
        <v>220</v>
      </c>
      <c r="H269" s="16" t="s">
        <v>220</v>
      </c>
      <c r="I269" s="16">
        <v>1233.0999999999999</v>
      </c>
      <c r="J269" s="16" t="s">
        <v>220</v>
      </c>
      <c r="K269" s="16" t="s">
        <v>220</v>
      </c>
      <c r="L269" s="16" t="s">
        <v>220</v>
      </c>
      <c r="M269" s="17">
        <v>15</v>
      </c>
      <c r="N269" s="15">
        <v>0</v>
      </c>
      <c r="O269" s="15">
        <v>0</v>
      </c>
      <c r="P269" s="15">
        <v>0</v>
      </c>
      <c r="Q269" s="15">
        <v>0</v>
      </c>
      <c r="R269" s="18">
        <v>10</v>
      </c>
      <c r="S269" s="18">
        <v>0</v>
      </c>
      <c r="T269" s="19">
        <v>0</v>
      </c>
      <c r="U269" s="15">
        <v>0</v>
      </c>
      <c r="V269" s="20" t="s">
        <v>365</v>
      </c>
      <c r="W269" s="20" t="s">
        <v>1305</v>
      </c>
      <c r="X269" s="15" t="s">
        <v>309</v>
      </c>
    </row>
    <row r="270" spans="1:24" x14ac:dyDescent="0.25">
      <c r="A270" s="12" t="s">
        <v>754</v>
      </c>
      <c r="B270" s="13" t="s">
        <v>213</v>
      </c>
      <c r="C270" s="13" t="s">
        <v>309</v>
      </c>
      <c r="D270" s="14" t="str">
        <f>HYPERLINK(Tabulka48243[[#This Row],[Sloupec2]],Tabulka48243[[#This Row],[Sloupec1]])</f>
        <v>Growatt APX 14.3P BMS (100083-P1-EU) 71-114kWh</v>
      </c>
      <c r="E270" s="15">
        <v>309005</v>
      </c>
      <c r="F270" s="15">
        <v>0</v>
      </c>
      <c r="G270" s="16" t="s">
        <v>220</v>
      </c>
      <c r="H270" s="16" t="s">
        <v>220</v>
      </c>
      <c r="I270" s="16">
        <v>1489.4</v>
      </c>
      <c r="J270" s="16" t="s">
        <v>220</v>
      </c>
      <c r="K270" s="16" t="s">
        <v>220</v>
      </c>
      <c r="L270" s="16" t="s">
        <v>220</v>
      </c>
      <c r="M270" s="17">
        <v>10</v>
      </c>
      <c r="N270" s="15">
        <v>0</v>
      </c>
      <c r="O270" s="15">
        <v>0</v>
      </c>
      <c r="P270" s="15">
        <v>0</v>
      </c>
      <c r="Q270" s="15">
        <v>0</v>
      </c>
      <c r="R270" s="18">
        <v>10</v>
      </c>
      <c r="S270" s="18">
        <v>0</v>
      </c>
      <c r="T270" s="19">
        <v>0</v>
      </c>
      <c r="U270" s="15">
        <v>0</v>
      </c>
      <c r="V270" s="20" t="s">
        <v>366</v>
      </c>
      <c r="W270" s="20" t="s">
        <v>1306</v>
      </c>
      <c r="X270" s="15" t="s">
        <v>309</v>
      </c>
    </row>
    <row r="271" spans="1:24" x14ac:dyDescent="0.25">
      <c r="A271" s="12" t="s">
        <v>754</v>
      </c>
      <c r="B271" s="13" t="s">
        <v>213</v>
      </c>
      <c r="C271" s="13" t="s">
        <v>777</v>
      </c>
      <c r="D271" s="14" t="str">
        <f>HYPERLINK(Tabulka48243[[#This Row],[Sloupec2]],Tabulka48243[[#This Row],[Sloupec1]])</f>
        <v>Growatt APX14.3P-B1 Battery cable</v>
      </c>
      <c r="E271" s="15">
        <v>509025</v>
      </c>
      <c r="F271" s="15">
        <v>0</v>
      </c>
      <c r="G271" s="16" t="s">
        <v>220</v>
      </c>
      <c r="H271" s="16" t="s">
        <v>220</v>
      </c>
      <c r="I271" s="16">
        <v>179.3</v>
      </c>
      <c r="J271" s="16" t="s">
        <v>220</v>
      </c>
      <c r="K271" s="16" t="s">
        <v>220</v>
      </c>
      <c r="L271" s="16" t="s">
        <v>220</v>
      </c>
      <c r="M271" s="17">
        <v>16</v>
      </c>
      <c r="N271" s="15">
        <v>0</v>
      </c>
      <c r="O271" s="15">
        <v>0</v>
      </c>
      <c r="P271" s="15">
        <v>0</v>
      </c>
      <c r="Q271" s="15">
        <v>0</v>
      </c>
      <c r="R271" s="18">
        <v>2</v>
      </c>
      <c r="S271" s="18">
        <v>0</v>
      </c>
      <c r="T271" s="19">
        <v>0</v>
      </c>
      <c r="U271" s="15">
        <v>0</v>
      </c>
      <c r="V271" s="20" t="s">
        <v>367</v>
      </c>
      <c r="W271" s="20" t="s">
        <v>1307</v>
      </c>
      <c r="X271" s="15" t="s">
        <v>861</v>
      </c>
    </row>
    <row r="272" spans="1:24" x14ac:dyDescent="0.25">
      <c r="A272" s="12" t="s">
        <v>754</v>
      </c>
      <c r="B272" s="13" t="s">
        <v>213</v>
      </c>
      <c r="C272" s="13" t="s">
        <v>777</v>
      </c>
      <c r="D272" s="14" t="str">
        <f>HYPERLINK(Tabulka48243[[#This Row],[Sloupec2]],Tabulka48243[[#This Row],[Sloupec1]])</f>
        <v>Growatt APX 14.3P-B1 Battery Base</v>
      </c>
      <c r="E272" s="15">
        <v>509016</v>
      </c>
      <c r="F272" s="15">
        <v>0</v>
      </c>
      <c r="G272" s="16" t="s">
        <v>220</v>
      </c>
      <c r="H272" s="16" t="s">
        <v>220</v>
      </c>
      <c r="I272" s="16">
        <v>192.5</v>
      </c>
      <c r="J272" s="16" t="s">
        <v>220</v>
      </c>
      <c r="K272" s="16" t="s">
        <v>220</v>
      </c>
      <c r="L272" s="16" t="s">
        <v>220</v>
      </c>
      <c r="M272" s="17">
        <v>32</v>
      </c>
      <c r="N272" s="15">
        <v>0</v>
      </c>
      <c r="O272" s="15">
        <v>0</v>
      </c>
      <c r="P272" s="15">
        <v>0</v>
      </c>
      <c r="Q272" s="15">
        <v>0</v>
      </c>
      <c r="R272" s="18">
        <v>2</v>
      </c>
      <c r="S272" s="18">
        <v>0</v>
      </c>
      <c r="T272" s="19">
        <v>0</v>
      </c>
      <c r="U272" s="15">
        <v>0</v>
      </c>
      <c r="V272" s="20" t="s">
        <v>368</v>
      </c>
      <c r="W272" s="20" t="s">
        <v>1308</v>
      </c>
      <c r="X272" s="15" t="s">
        <v>861</v>
      </c>
    </row>
    <row r="273" spans="1:24" x14ac:dyDescent="0.25">
      <c r="A273" s="12" t="s">
        <v>753</v>
      </c>
      <c r="B273" s="13" t="s">
        <v>213</v>
      </c>
      <c r="C273" s="13" t="s">
        <v>777</v>
      </c>
      <c r="D273" s="14" t="str">
        <f>HYPERLINK(Tabulka48243[[#This Row],[Sloupec2]],Tabulka48243[[#This Row],[Sloupec1]])</f>
        <v>Growatt APX14.3P-B1 Series cable</v>
      </c>
      <c r="E273" s="15">
        <v>509026</v>
      </c>
      <c r="F273" s="15">
        <v>0</v>
      </c>
      <c r="G273" s="16" t="s">
        <v>220</v>
      </c>
      <c r="H273" s="16" t="s">
        <v>220</v>
      </c>
      <c r="I273" s="16">
        <v>92.4</v>
      </c>
      <c r="J273" s="16" t="s">
        <v>220</v>
      </c>
      <c r="K273" s="16" t="s">
        <v>220</v>
      </c>
      <c r="L273" s="16" t="s">
        <v>220</v>
      </c>
      <c r="M273" s="17">
        <v>27</v>
      </c>
      <c r="N273" s="15">
        <v>0</v>
      </c>
      <c r="O273" s="15">
        <v>0</v>
      </c>
      <c r="P273" s="15">
        <v>0</v>
      </c>
      <c r="Q273" s="15">
        <v>0</v>
      </c>
      <c r="R273" s="18">
        <v>2</v>
      </c>
      <c r="S273" s="18">
        <v>0</v>
      </c>
      <c r="T273" s="19">
        <v>0</v>
      </c>
      <c r="U273" s="15">
        <v>0</v>
      </c>
      <c r="V273" s="20" t="s">
        <v>369</v>
      </c>
      <c r="W273" s="20" t="s">
        <v>1309</v>
      </c>
      <c r="X273" s="15" t="s">
        <v>861</v>
      </c>
    </row>
    <row r="274" spans="1:24" x14ac:dyDescent="0.25">
      <c r="A274" s="12" t="s">
        <v>754</v>
      </c>
      <c r="B274" s="13" t="s">
        <v>213</v>
      </c>
      <c r="C274" s="13" t="s">
        <v>777</v>
      </c>
      <c r="D274" s="14" t="str">
        <f>HYPERLINK(Tabulka48243[[#This Row],[Sloupec2]],Tabulka48243[[#This Row],[Sloupec1]])</f>
        <v>Growatt AXE 5.0H-E1 EU</v>
      </c>
      <c r="E274" s="15">
        <v>309055</v>
      </c>
      <c r="F274" s="15">
        <v>0</v>
      </c>
      <c r="G274" s="16" t="s">
        <v>220</v>
      </c>
      <c r="H274" s="16" t="s">
        <v>220</v>
      </c>
      <c r="I274" s="16">
        <v>666.4</v>
      </c>
      <c r="J274" s="16" t="s">
        <v>220</v>
      </c>
      <c r="K274" s="16" t="s">
        <v>220</v>
      </c>
      <c r="L274" s="16" t="s">
        <v>220</v>
      </c>
      <c r="M274" s="17">
        <v>140</v>
      </c>
      <c r="N274" s="15">
        <v>0</v>
      </c>
      <c r="O274" s="15">
        <v>0</v>
      </c>
      <c r="P274" s="15">
        <v>0</v>
      </c>
      <c r="Q274" s="15">
        <v>0</v>
      </c>
      <c r="R274" s="18">
        <v>10</v>
      </c>
      <c r="S274" s="18">
        <v>0</v>
      </c>
      <c r="T274" s="19">
        <v>0</v>
      </c>
      <c r="U274" s="15">
        <v>0</v>
      </c>
      <c r="V274" s="20" t="s">
        <v>370</v>
      </c>
      <c r="W274" s="20" t="s">
        <v>1310</v>
      </c>
      <c r="X274" s="15" t="s">
        <v>893</v>
      </c>
    </row>
    <row r="275" spans="1:24" x14ac:dyDescent="0.25">
      <c r="A275" s="12" t="s">
        <v>754</v>
      </c>
      <c r="B275" s="13" t="s">
        <v>213</v>
      </c>
      <c r="C275" s="13" t="s">
        <v>777</v>
      </c>
      <c r="D275" s="14" t="str">
        <f>HYPERLINK(Tabulka48243[[#This Row],[Sloupec2]],Tabulka48243[[#This Row],[Sloupec1]])</f>
        <v>Growatt AXE 1000100-C1 EU BMS</v>
      </c>
      <c r="E275" s="15">
        <v>309008</v>
      </c>
      <c r="F275" s="15">
        <v>0</v>
      </c>
      <c r="G275" s="16" t="s">
        <v>220</v>
      </c>
      <c r="H275" s="16" t="s">
        <v>220</v>
      </c>
      <c r="I275" s="16">
        <v>588</v>
      </c>
      <c r="J275" s="16" t="s">
        <v>220</v>
      </c>
      <c r="K275" s="16" t="s">
        <v>220</v>
      </c>
      <c r="L275" s="16" t="s">
        <v>220</v>
      </c>
      <c r="M275" s="17">
        <v>12</v>
      </c>
      <c r="N275" s="15">
        <v>0</v>
      </c>
      <c r="O275" s="15">
        <v>0</v>
      </c>
      <c r="P275" s="15">
        <v>0</v>
      </c>
      <c r="Q275" s="15">
        <v>0</v>
      </c>
      <c r="R275" s="18">
        <v>10</v>
      </c>
      <c r="S275" s="18">
        <v>0</v>
      </c>
      <c r="T275" s="19">
        <v>0</v>
      </c>
      <c r="U275" s="15">
        <v>0</v>
      </c>
      <c r="V275" s="20" t="s">
        <v>371</v>
      </c>
      <c r="W275" s="20" t="s">
        <v>1311</v>
      </c>
      <c r="X275" s="15" t="s">
        <v>894</v>
      </c>
    </row>
    <row r="276" spans="1:24" x14ac:dyDescent="0.25">
      <c r="A276" s="12" t="s">
        <v>754</v>
      </c>
      <c r="B276" s="13" t="s">
        <v>213</v>
      </c>
      <c r="C276" s="13" t="s">
        <v>778</v>
      </c>
      <c r="D276" s="14" t="str">
        <f>HYPERLINK(Tabulka48243[[#This Row],[Sloupec2]],Tabulka48243[[#This Row],[Sloupec1]])</f>
        <v>Growatt AXE 60.0H-1HT-S1 outdoor cabinet</v>
      </c>
      <c r="E276" s="15">
        <v>509083</v>
      </c>
      <c r="F276" s="15">
        <v>0</v>
      </c>
      <c r="G276" s="16" t="s">
        <v>220</v>
      </c>
      <c r="H276" s="16" t="s">
        <v>220</v>
      </c>
      <c r="I276" s="16">
        <v>10752</v>
      </c>
      <c r="J276" s="16" t="s">
        <v>220</v>
      </c>
      <c r="K276" s="16" t="s">
        <v>220</v>
      </c>
      <c r="L276" s="16" t="s">
        <v>220</v>
      </c>
      <c r="M276" s="17">
        <v>0</v>
      </c>
      <c r="N276" s="15">
        <v>0</v>
      </c>
      <c r="O276" s="15">
        <v>0</v>
      </c>
      <c r="P276" s="15">
        <v>0</v>
      </c>
      <c r="Q276" s="15">
        <v>0</v>
      </c>
      <c r="R276" s="18">
        <v>5</v>
      </c>
      <c r="S276" s="18">
        <v>0</v>
      </c>
      <c r="T276" s="19">
        <v>0</v>
      </c>
      <c r="U276" s="15">
        <v>0</v>
      </c>
      <c r="V276" s="20" t="s">
        <v>372</v>
      </c>
      <c r="W276" s="20" t="s">
        <v>1312</v>
      </c>
      <c r="X276" s="15" t="s">
        <v>895</v>
      </c>
    </row>
    <row r="277" spans="1:24" x14ac:dyDescent="0.25">
      <c r="A277" s="12" t="s">
        <v>754</v>
      </c>
      <c r="B277" s="13" t="s">
        <v>213</v>
      </c>
      <c r="C277" s="13" t="s">
        <v>778</v>
      </c>
      <c r="D277" s="14" t="str">
        <f>HYPERLINK(Tabulka48243[[#This Row],[Sloupec2]],Tabulka48243[[#This Row],[Sloupec1]])</f>
        <v>Growatt WIT-XHU Battery Terminal Junction Box</v>
      </c>
      <c r="E277" s="15">
        <v>509122</v>
      </c>
      <c r="F277" s="15">
        <v>0</v>
      </c>
      <c r="G277" s="16" t="s">
        <v>220</v>
      </c>
      <c r="H277" s="16" t="s">
        <v>220</v>
      </c>
      <c r="I277" s="16">
        <v>120.96</v>
      </c>
      <c r="J277" s="16" t="s">
        <v>220</v>
      </c>
      <c r="K277" s="16" t="s">
        <v>220</v>
      </c>
      <c r="L277" s="16" t="s">
        <v>220</v>
      </c>
      <c r="M277" s="17">
        <v>8</v>
      </c>
      <c r="N277" s="15">
        <v>0</v>
      </c>
      <c r="O277" s="15">
        <v>0</v>
      </c>
      <c r="P277" s="15">
        <v>0</v>
      </c>
      <c r="Q277" s="15">
        <v>0</v>
      </c>
      <c r="R277" s="18">
        <v>1</v>
      </c>
      <c r="S277" s="18">
        <v>0</v>
      </c>
      <c r="T277" s="19">
        <v>0</v>
      </c>
      <c r="U277" s="15">
        <v>0</v>
      </c>
      <c r="V277" s="20" t="s">
        <v>373</v>
      </c>
      <c r="W277" s="20" t="s">
        <v>1313</v>
      </c>
      <c r="X277" s="15" t="s">
        <v>896</v>
      </c>
    </row>
    <row r="278" spans="1:24" x14ac:dyDescent="0.25">
      <c r="A278" s="12" t="s">
        <v>754</v>
      </c>
      <c r="B278" s="13" t="s">
        <v>213</v>
      </c>
      <c r="C278" s="13" t="s">
        <v>778</v>
      </c>
      <c r="D278" s="14" t="str">
        <f>HYPERLINK(Tabulka48243[[#This Row],[Sloupec2]],Tabulka48243[[#This Row],[Sloupec1]])</f>
        <v>Growatt AXE 40H-E1 EU RACK</v>
      </c>
      <c r="E278" s="15">
        <v>509092</v>
      </c>
      <c r="F278" s="15">
        <v>0</v>
      </c>
      <c r="G278" s="16" t="s">
        <v>220</v>
      </c>
      <c r="H278" s="16" t="s">
        <v>220</v>
      </c>
      <c r="I278" s="16">
        <v>207.2</v>
      </c>
      <c r="J278" s="16" t="s">
        <v>220</v>
      </c>
      <c r="K278" s="16" t="s">
        <v>220</v>
      </c>
      <c r="L278" s="16" t="s">
        <v>220</v>
      </c>
      <c r="M278" s="17">
        <v>6</v>
      </c>
      <c r="N278" s="15">
        <v>0</v>
      </c>
      <c r="O278" s="15">
        <v>0</v>
      </c>
      <c r="P278" s="15">
        <v>0</v>
      </c>
      <c r="Q278" s="15">
        <v>0</v>
      </c>
      <c r="R278" s="18">
        <v>1</v>
      </c>
      <c r="S278" s="18">
        <v>0</v>
      </c>
      <c r="T278" s="19">
        <v>0</v>
      </c>
      <c r="U278" s="15">
        <v>0</v>
      </c>
      <c r="V278" s="20" t="s">
        <v>374</v>
      </c>
      <c r="W278" s="20" t="s">
        <v>1314</v>
      </c>
      <c r="X278" s="15" t="s">
        <v>897</v>
      </c>
    </row>
    <row r="279" spans="1:24" x14ac:dyDescent="0.25">
      <c r="A279" s="12" t="s">
        <v>754</v>
      </c>
      <c r="B279" s="13" t="s">
        <v>213</v>
      </c>
      <c r="C279" s="13" t="s">
        <v>778</v>
      </c>
      <c r="D279" s="14" t="str">
        <f>HYPERLINK(Tabulka48243[[#This Row],[Sloupec2]],Tabulka48243[[#This Row],[Sloupec1]])</f>
        <v>Growatt AXE 60H-E1 EU RACK</v>
      </c>
      <c r="E279" s="15">
        <v>509112</v>
      </c>
      <c r="F279" s="15">
        <v>0</v>
      </c>
      <c r="G279" s="16" t="s">
        <v>220</v>
      </c>
      <c r="H279" s="16" t="s">
        <v>220</v>
      </c>
      <c r="I279" s="16">
        <v>218.4</v>
      </c>
      <c r="J279" s="16" t="s">
        <v>220</v>
      </c>
      <c r="K279" s="16" t="s">
        <v>220</v>
      </c>
      <c r="L279" s="16" t="s">
        <v>220</v>
      </c>
      <c r="M279" s="17">
        <v>12</v>
      </c>
      <c r="N279" s="15">
        <v>0</v>
      </c>
      <c r="O279" s="15">
        <v>0</v>
      </c>
      <c r="P279" s="15">
        <v>0</v>
      </c>
      <c r="Q279" s="15">
        <v>0</v>
      </c>
      <c r="R279" s="18">
        <v>1</v>
      </c>
      <c r="S279" s="18">
        <v>0</v>
      </c>
      <c r="T279" s="19">
        <v>0</v>
      </c>
      <c r="U279" s="15">
        <v>0</v>
      </c>
      <c r="V279" s="20" t="s">
        <v>375</v>
      </c>
      <c r="W279" s="20" t="s">
        <v>1315</v>
      </c>
      <c r="X279" s="15" t="s">
        <v>897</v>
      </c>
    </row>
    <row r="280" spans="1:24" x14ac:dyDescent="0.25">
      <c r="A280" s="12" t="s">
        <v>754</v>
      </c>
      <c r="B280" s="13" t="s">
        <v>213</v>
      </c>
      <c r="C280" s="13" t="s">
        <v>787</v>
      </c>
      <c r="D280" s="14" t="str">
        <f>HYPERLINK(Tabulka48243[[#This Row],[Sloupec2]],Tabulka48243[[#This Row],[Sloupec1]])</f>
        <v>Growatt SEM -E (Smart Energy Manager) 50kW</v>
      </c>
      <c r="E280" s="15">
        <v>509050</v>
      </c>
      <c r="F280" s="15">
        <v>0</v>
      </c>
      <c r="G280" s="16" t="s">
        <v>220</v>
      </c>
      <c r="H280" s="16" t="s">
        <v>220</v>
      </c>
      <c r="I280" s="16">
        <v>330</v>
      </c>
      <c r="J280" s="16" t="s">
        <v>220</v>
      </c>
      <c r="K280" s="16" t="s">
        <v>220</v>
      </c>
      <c r="L280" s="16" t="s">
        <v>220</v>
      </c>
      <c r="M280" s="17">
        <v>15</v>
      </c>
      <c r="N280" s="15">
        <v>0</v>
      </c>
      <c r="O280" s="15">
        <v>0</v>
      </c>
      <c r="P280" s="15">
        <v>0</v>
      </c>
      <c r="Q280" s="15">
        <v>0</v>
      </c>
      <c r="R280" s="18">
        <v>2</v>
      </c>
      <c r="S280" s="18">
        <v>0</v>
      </c>
      <c r="T280" s="19">
        <v>0</v>
      </c>
      <c r="U280" s="15">
        <v>0</v>
      </c>
      <c r="V280" s="20" t="s">
        <v>376</v>
      </c>
      <c r="W280" s="20" t="s">
        <v>1316</v>
      </c>
      <c r="X280" s="15" t="s">
        <v>898</v>
      </c>
    </row>
    <row r="281" spans="1:24" x14ac:dyDescent="0.25">
      <c r="A281" s="12" t="s">
        <v>754</v>
      </c>
      <c r="B281" s="13" t="s">
        <v>213</v>
      </c>
      <c r="C281" s="13" t="s">
        <v>787</v>
      </c>
      <c r="D281" s="14" t="str">
        <f>HYPERLINK(Tabulka48243[[#This Row],[Sloupec2]],Tabulka48243[[#This Row],[Sloupec1]])</f>
        <v>Growatt SEM (Smart Energy Manager) 100kW</v>
      </c>
      <c r="E281" s="15">
        <v>509030</v>
      </c>
      <c r="F281" s="15">
        <v>0</v>
      </c>
      <c r="G281" s="16" t="s">
        <v>220</v>
      </c>
      <c r="H281" s="16" t="s">
        <v>220</v>
      </c>
      <c r="I281" s="16">
        <v>440</v>
      </c>
      <c r="J281" s="16" t="s">
        <v>220</v>
      </c>
      <c r="K281" s="16" t="s">
        <v>220</v>
      </c>
      <c r="L281" s="16" t="s">
        <v>220</v>
      </c>
      <c r="M281" s="17">
        <v>12</v>
      </c>
      <c r="N281" s="15">
        <v>0</v>
      </c>
      <c r="O281" s="15">
        <v>0</v>
      </c>
      <c r="P281" s="15">
        <v>0</v>
      </c>
      <c r="Q281" s="15">
        <v>0</v>
      </c>
      <c r="R281" s="18">
        <v>2</v>
      </c>
      <c r="S281" s="18">
        <v>0</v>
      </c>
      <c r="T281" s="19">
        <v>0</v>
      </c>
      <c r="U281" s="15">
        <v>0</v>
      </c>
      <c r="V281" s="20" t="s">
        <v>377</v>
      </c>
      <c r="W281" s="20" t="s">
        <v>1317</v>
      </c>
      <c r="X281" s="15" t="s">
        <v>899</v>
      </c>
    </row>
    <row r="282" spans="1:24" x14ac:dyDescent="0.25">
      <c r="A282" s="12" t="s">
        <v>754</v>
      </c>
      <c r="B282" s="13" t="s">
        <v>213</v>
      </c>
      <c r="C282" s="13" t="s">
        <v>787</v>
      </c>
      <c r="D282" s="14" t="str">
        <f>HYPERLINK(Tabulka48243[[#This Row],[Sloupec2]],Tabulka48243[[#This Row],[Sloupec1]])</f>
        <v>Growatt SEM -E (Smart Energy Manager) 100kW</v>
      </c>
      <c r="E282" s="15">
        <v>509080</v>
      </c>
      <c r="F282" s="15">
        <v>0</v>
      </c>
      <c r="G282" s="16" t="s">
        <v>220</v>
      </c>
      <c r="H282" s="16" t="s">
        <v>220</v>
      </c>
      <c r="I282" s="16">
        <v>440</v>
      </c>
      <c r="J282" s="16" t="s">
        <v>220</v>
      </c>
      <c r="K282" s="16" t="s">
        <v>220</v>
      </c>
      <c r="L282" s="16" t="s">
        <v>220</v>
      </c>
      <c r="M282" s="17">
        <v>3</v>
      </c>
      <c r="N282" s="15">
        <v>0</v>
      </c>
      <c r="O282" s="15">
        <v>0</v>
      </c>
      <c r="P282" s="15">
        <v>0</v>
      </c>
      <c r="Q282" s="15">
        <v>0</v>
      </c>
      <c r="R282" s="18">
        <v>2</v>
      </c>
      <c r="S282" s="18">
        <v>0</v>
      </c>
      <c r="T282" s="19">
        <v>0</v>
      </c>
      <c r="U282" s="15">
        <v>0</v>
      </c>
      <c r="V282" s="20" t="s">
        <v>378</v>
      </c>
      <c r="W282" s="20" t="s">
        <v>1318</v>
      </c>
      <c r="X282" s="15" t="s">
        <v>899</v>
      </c>
    </row>
    <row r="283" spans="1:24" x14ac:dyDescent="0.25">
      <c r="A283" s="12" t="s">
        <v>754</v>
      </c>
      <c r="B283" s="13" t="s">
        <v>213</v>
      </c>
      <c r="C283" s="13" t="s">
        <v>787</v>
      </c>
      <c r="D283" s="14" t="str">
        <f>HYPERLINK(Tabulka48243[[#This Row],[Sloupec2]],Tabulka48243[[#This Row],[Sloupec1]])</f>
        <v>Growatt SEM (Smart Energy Manager) 300kW</v>
      </c>
      <c r="E283" s="15">
        <v>509060</v>
      </c>
      <c r="F283" s="15">
        <v>0</v>
      </c>
      <c r="G283" s="16" t="s">
        <v>220</v>
      </c>
      <c r="H283" s="16" t="s">
        <v>220</v>
      </c>
      <c r="I283" s="16">
        <v>550</v>
      </c>
      <c r="J283" s="16" t="s">
        <v>220</v>
      </c>
      <c r="K283" s="16" t="s">
        <v>220</v>
      </c>
      <c r="L283" s="16" t="s">
        <v>220</v>
      </c>
      <c r="M283" s="17">
        <v>2</v>
      </c>
      <c r="N283" s="15">
        <v>0</v>
      </c>
      <c r="O283" s="15">
        <v>0</v>
      </c>
      <c r="P283" s="15">
        <v>0</v>
      </c>
      <c r="Q283" s="15">
        <v>0</v>
      </c>
      <c r="R283" s="18">
        <v>2</v>
      </c>
      <c r="S283" s="18">
        <v>0</v>
      </c>
      <c r="T283" s="19">
        <v>0</v>
      </c>
      <c r="U283" s="15">
        <v>0</v>
      </c>
      <c r="V283" s="20" t="s">
        <v>379</v>
      </c>
      <c r="W283" s="20" t="s">
        <v>1319</v>
      </c>
      <c r="X283" s="15" t="s">
        <v>900</v>
      </c>
    </row>
    <row r="284" spans="1:24" x14ac:dyDescent="0.25">
      <c r="A284" s="12" t="s">
        <v>754</v>
      </c>
      <c r="B284" s="13" t="s">
        <v>213</v>
      </c>
      <c r="C284" s="13" t="s">
        <v>787</v>
      </c>
      <c r="D284" s="14" t="str">
        <f>HYPERLINK(Tabulka48243[[#This Row],[Sloupec2]],Tabulka48243[[#This Row],[Sloupec1]])</f>
        <v>Growatt SEM-XA-RM-EU new version</v>
      </c>
      <c r="E284" s="15">
        <v>509149</v>
      </c>
      <c r="F284" s="15">
        <v>0</v>
      </c>
      <c r="G284" s="16" t="s">
        <v>220</v>
      </c>
      <c r="H284" s="16" t="s">
        <v>220</v>
      </c>
      <c r="I284" s="16">
        <v>378.4</v>
      </c>
      <c r="J284" s="16" t="s">
        <v>220</v>
      </c>
      <c r="K284" s="16" t="s">
        <v>220</v>
      </c>
      <c r="L284" s="16" t="s">
        <v>220</v>
      </c>
      <c r="M284" s="17">
        <v>37</v>
      </c>
      <c r="N284" s="15">
        <v>0</v>
      </c>
      <c r="O284" s="15">
        <v>0</v>
      </c>
      <c r="P284" s="15">
        <v>0</v>
      </c>
      <c r="Q284" s="15">
        <v>0</v>
      </c>
      <c r="R284" s="18">
        <v>2</v>
      </c>
      <c r="S284" s="18">
        <v>0</v>
      </c>
      <c r="T284" s="19">
        <v>0</v>
      </c>
      <c r="U284" s="15">
        <v>0</v>
      </c>
      <c r="V284" s="20" t="s">
        <v>380</v>
      </c>
      <c r="W284" s="20" t="s">
        <v>1320</v>
      </c>
      <c r="X284" s="15" t="s">
        <v>901</v>
      </c>
    </row>
    <row r="285" spans="1:24" x14ac:dyDescent="0.25">
      <c r="A285" s="12" t="s">
        <v>754</v>
      </c>
      <c r="B285" s="13" t="s">
        <v>213</v>
      </c>
      <c r="C285" s="13" t="s">
        <v>787</v>
      </c>
      <c r="D285" s="14" t="str">
        <f>HYPERLINK(Tabulka48243[[#This Row],[Sloupec2]],Tabulka48243[[#This Row],[Sloupec1]])</f>
        <v>Growatt SET SEM-X 100kW, pouze monitoring</v>
      </c>
      <c r="E285" s="15">
        <v>509100</v>
      </c>
      <c r="F285" s="15">
        <v>0</v>
      </c>
      <c r="G285" s="16" t="s">
        <v>220</v>
      </c>
      <c r="H285" s="16" t="s">
        <v>220</v>
      </c>
      <c r="I285" s="16">
        <v>433.4</v>
      </c>
      <c r="J285" s="16" t="s">
        <v>220</v>
      </c>
      <c r="K285" s="16" t="s">
        <v>220</v>
      </c>
      <c r="L285" s="16" t="s">
        <v>220</v>
      </c>
      <c r="M285" s="17">
        <v>0</v>
      </c>
      <c r="N285" s="15">
        <v>0</v>
      </c>
      <c r="O285" s="15">
        <v>0</v>
      </c>
      <c r="P285" s="15">
        <v>0</v>
      </c>
      <c r="Q285" s="15">
        <v>0</v>
      </c>
      <c r="R285" s="18">
        <v>2</v>
      </c>
      <c r="S285" s="18">
        <v>0</v>
      </c>
      <c r="T285" s="19">
        <v>0</v>
      </c>
      <c r="U285" s="15">
        <v>0</v>
      </c>
      <c r="V285" s="20" t="s">
        <v>381</v>
      </c>
      <c r="W285" s="20" t="s">
        <v>1321</v>
      </c>
      <c r="X285" s="15" t="s">
        <v>382</v>
      </c>
    </row>
    <row r="286" spans="1:24" x14ac:dyDescent="0.25">
      <c r="A286" s="12" t="s">
        <v>754</v>
      </c>
      <c r="B286" s="13" t="s">
        <v>213</v>
      </c>
      <c r="C286" s="13" t="s">
        <v>787</v>
      </c>
      <c r="D286" s="14" t="str">
        <f>HYPERLINK(Tabulka48243[[#This Row],[Sloupec2]],Tabulka48243[[#This Row],[Sloupec1]])</f>
        <v>Growatt SET SEM-X 100kW, paralerní zapojení</v>
      </c>
      <c r="E286" s="15">
        <v>509160</v>
      </c>
      <c r="F286" s="15">
        <v>0</v>
      </c>
      <c r="G286" s="16" t="s">
        <v>220</v>
      </c>
      <c r="H286" s="16" t="s">
        <v>220</v>
      </c>
      <c r="I286" s="16">
        <v>526.9</v>
      </c>
      <c r="J286" s="16" t="s">
        <v>220</v>
      </c>
      <c r="K286" s="16" t="s">
        <v>220</v>
      </c>
      <c r="L286" s="16" t="s">
        <v>220</v>
      </c>
      <c r="M286" s="17">
        <v>0</v>
      </c>
      <c r="N286" s="15">
        <v>0</v>
      </c>
      <c r="O286" s="15">
        <v>0</v>
      </c>
      <c r="P286" s="15">
        <v>0</v>
      </c>
      <c r="Q286" s="15">
        <v>0</v>
      </c>
      <c r="R286" s="18">
        <v>2</v>
      </c>
      <c r="S286" s="18">
        <v>0</v>
      </c>
      <c r="T286" s="19">
        <v>0</v>
      </c>
      <c r="U286" s="15">
        <v>0</v>
      </c>
      <c r="V286" s="20" t="s">
        <v>383</v>
      </c>
      <c r="W286" s="20" t="s">
        <v>1322</v>
      </c>
      <c r="X286" s="15" t="s">
        <v>384</v>
      </c>
    </row>
    <row r="287" spans="1:24" x14ac:dyDescent="0.25">
      <c r="A287" s="12" t="s">
        <v>754</v>
      </c>
      <c r="B287" s="13" t="s">
        <v>213</v>
      </c>
      <c r="C287" s="13" t="s">
        <v>787</v>
      </c>
      <c r="D287" s="14" t="str">
        <f>HYPERLINK(Tabulka48243[[#This Row],[Sloupec2]],Tabulka48243[[#This Row],[Sloupec1]])</f>
        <v>Growatt SET SEM-X 100kW, paralerní zapojení, SEM-X box verze</v>
      </c>
      <c r="E287" s="15">
        <v>509170</v>
      </c>
      <c r="F287" s="15">
        <v>0</v>
      </c>
      <c r="G287" s="16" t="s">
        <v>220</v>
      </c>
      <c r="H287" s="16" t="s">
        <v>220</v>
      </c>
      <c r="I287" s="16">
        <v>464.2</v>
      </c>
      <c r="J287" s="16" t="s">
        <v>220</v>
      </c>
      <c r="K287" s="16" t="s">
        <v>220</v>
      </c>
      <c r="L287" s="16" t="s">
        <v>220</v>
      </c>
      <c r="M287" s="17">
        <v>0</v>
      </c>
      <c r="N287" s="15">
        <v>0</v>
      </c>
      <c r="O287" s="15">
        <v>0</v>
      </c>
      <c r="P287" s="15">
        <v>0</v>
      </c>
      <c r="Q287" s="15">
        <v>0</v>
      </c>
      <c r="R287" s="18">
        <v>2</v>
      </c>
      <c r="S287" s="18">
        <v>0</v>
      </c>
      <c r="T287" s="19">
        <v>0</v>
      </c>
      <c r="U287" s="15">
        <v>0</v>
      </c>
      <c r="V287" s="20" t="s">
        <v>385</v>
      </c>
      <c r="W287" s="20" t="s">
        <v>1323</v>
      </c>
      <c r="X287" s="15" t="s">
        <v>386</v>
      </c>
    </row>
    <row r="288" spans="1:24" x14ac:dyDescent="0.25">
      <c r="A288" s="12" t="s">
        <v>754</v>
      </c>
      <c r="B288" s="13" t="s">
        <v>213</v>
      </c>
      <c r="C288" s="13" t="s">
        <v>787</v>
      </c>
      <c r="D288" s="14" t="str">
        <f>HYPERLINK(Tabulka48243[[#This Row],[Sloupec2]],Tabulka48243[[#This Row],[Sloupec1]])</f>
        <v>Growatt SET SEM-X 300kW</v>
      </c>
      <c r="E288" s="15">
        <v>509110</v>
      </c>
      <c r="F288" s="15">
        <v>0</v>
      </c>
      <c r="G288" s="16" t="s">
        <v>220</v>
      </c>
      <c r="H288" s="16" t="s">
        <v>220</v>
      </c>
      <c r="I288" s="16">
        <v>497.2</v>
      </c>
      <c r="J288" s="16" t="s">
        <v>220</v>
      </c>
      <c r="K288" s="16" t="s">
        <v>220</v>
      </c>
      <c r="L288" s="16" t="s">
        <v>220</v>
      </c>
      <c r="M288" s="17">
        <v>0</v>
      </c>
      <c r="N288" s="15">
        <v>0</v>
      </c>
      <c r="O288" s="15">
        <v>0</v>
      </c>
      <c r="P288" s="15">
        <v>0</v>
      </c>
      <c r="Q288" s="15">
        <v>0</v>
      </c>
      <c r="R288" s="18">
        <v>2</v>
      </c>
      <c r="S288" s="18">
        <v>0</v>
      </c>
      <c r="T288" s="19">
        <v>0</v>
      </c>
      <c r="U288" s="15">
        <v>0</v>
      </c>
      <c r="V288" s="20" t="s">
        <v>387</v>
      </c>
      <c r="W288" s="20" t="s">
        <v>1324</v>
      </c>
      <c r="X288" s="15" t="s">
        <v>388</v>
      </c>
    </row>
    <row r="289" spans="1:24" x14ac:dyDescent="0.25">
      <c r="A289" s="12" t="s">
        <v>754</v>
      </c>
      <c r="B289" s="13" t="s">
        <v>213</v>
      </c>
      <c r="C289" s="13" t="s">
        <v>787</v>
      </c>
      <c r="D289" s="14" t="str">
        <f>HYPERLINK(Tabulka48243[[#This Row],[Sloupec2]],Tabulka48243[[#This Row],[Sloupec1]])</f>
        <v>Growatt SET SEM-X 600kW</v>
      </c>
      <c r="E289" s="15">
        <v>509120</v>
      </c>
      <c r="F289" s="15">
        <v>0</v>
      </c>
      <c r="G289" s="16" t="s">
        <v>220</v>
      </c>
      <c r="H289" s="16" t="s">
        <v>220</v>
      </c>
      <c r="I289" s="16">
        <v>548.9</v>
      </c>
      <c r="J289" s="16" t="s">
        <v>220</v>
      </c>
      <c r="K289" s="16" t="s">
        <v>220</v>
      </c>
      <c r="L289" s="16" t="s">
        <v>220</v>
      </c>
      <c r="M289" s="17">
        <v>0</v>
      </c>
      <c r="N289" s="15">
        <v>0</v>
      </c>
      <c r="O289" s="15">
        <v>0</v>
      </c>
      <c r="P289" s="15">
        <v>0</v>
      </c>
      <c r="Q289" s="15">
        <v>0</v>
      </c>
      <c r="R289" s="18">
        <v>2</v>
      </c>
      <c r="S289" s="18">
        <v>0</v>
      </c>
      <c r="T289" s="19">
        <v>0</v>
      </c>
      <c r="U289" s="15">
        <v>0</v>
      </c>
      <c r="V289" s="20" t="s">
        <v>389</v>
      </c>
      <c r="W289" s="20" t="s">
        <v>1325</v>
      </c>
      <c r="X289" s="15" t="s">
        <v>390</v>
      </c>
    </row>
    <row r="290" spans="1:24" x14ac:dyDescent="0.25">
      <c r="A290" s="12" t="s">
        <v>754</v>
      </c>
      <c r="B290" s="13" t="s">
        <v>213</v>
      </c>
      <c r="C290" s="13" t="s">
        <v>787</v>
      </c>
      <c r="D290" s="14" t="str">
        <f>HYPERLINK(Tabulka48243[[#This Row],[Sloupec2]],Tabulka48243[[#This Row],[Sloupec1]])</f>
        <v>Growatt SET SEM-X 1MW</v>
      </c>
      <c r="E290" s="15">
        <v>509130</v>
      </c>
      <c r="F290" s="15">
        <v>0</v>
      </c>
      <c r="G290" s="16" t="s">
        <v>220</v>
      </c>
      <c r="H290" s="16" t="s">
        <v>220</v>
      </c>
      <c r="I290" s="16">
        <v>548.9</v>
      </c>
      <c r="J290" s="16" t="s">
        <v>220</v>
      </c>
      <c r="K290" s="16" t="s">
        <v>220</v>
      </c>
      <c r="L290" s="16" t="s">
        <v>220</v>
      </c>
      <c r="M290" s="17">
        <v>0</v>
      </c>
      <c r="N290" s="15">
        <v>0</v>
      </c>
      <c r="O290" s="15">
        <v>0</v>
      </c>
      <c r="P290" s="15">
        <v>0</v>
      </c>
      <c r="Q290" s="15">
        <v>0</v>
      </c>
      <c r="R290" s="18">
        <v>2</v>
      </c>
      <c r="S290" s="18">
        <v>0</v>
      </c>
      <c r="T290" s="19">
        <v>0</v>
      </c>
      <c r="U290" s="15">
        <v>0</v>
      </c>
      <c r="V290" s="20" t="s">
        <v>391</v>
      </c>
      <c r="W290" s="20" t="s">
        <v>1326</v>
      </c>
      <c r="X290" s="15" t="s">
        <v>901</v>
      </c>
    </row>
    <row r="291" spans="1:24" x14ac:dyDescent="0.25">
      <c r="A291" s="12" t="s">
        <v>753</v>
      </c>
      <c r="B291" s="13" t="s">
        <v>213</v>
      </c>
      <c r="C291" s="13" t="s">
        <v>788</v>
      </c>
      <c r="D291" s="14" t="str">
        <f>HYPERLINK(Tabulka48243[[#This Row],[Sloupec2]],Tabulka48243[[#This Row],[Sloupec1]])</f>
        <v>Growatt THOR 07AS-P-V1</v>
      </c>
      <c r="E291" s="15">
        <v>709072</v>
      </c>
      <c r="F291" s="15">
        <v>7</v>
      </c>
      <c r="G291" s="16" t="s">
        <v>220</v>
      </c>
      <c r="H291" s="16" t="s">
        <v>220</v>
      </c>
      <c r="I291" s="16">
        <v>368.55</v>
      </c>
      <c r="J291" s="16" t="s">
        <v>220</v>
      </c>
      <c r="K291" s="16" t="s">
        <v>220</v>
      </c>
      <c r="L291" s="16" t="s">
        <v>220</v>
      </c>
      <c r="M291" s="17">
        <v>51</v>
      </c>
      <c r="N291" s="15">
        <v>0</v>
      </c>
      <c r="O291" s="15">
        <v>0</v>
      </c>
      <c r="P291" s="15">
        <v>0</v>
      </c>
      <c r="Q291" s="15">
        <v>0</v>
      </c>
      <c r="R291" s="18">
        <v>3</v>
      </c>
      <c r="S291" s="18">
        <v>0</v>
      </c>
      <c r="T291" s="19">
        <v>0</v>
      </c>
      <c r="U291" s="15">
        <v>0</v>
      </c>
      <c r="V291" s="20" t="s">
        <v>392</v>
      </c>
      <c r="W291" s="20" t="s">
        <v>1327</v>
      </c>
      <c r="X291" s="15" t="s">
        <v>902</v>
      </c>
    </row>
    <row r="292" spans="1:24" x14ac:dyDescent="0.25">
      <c r="A292" s="12" t="s">
        <v>753</v>
      </c>
      <c r="B292" s="13" t="s">
        <v>213</v>
      </c>
      <c r="C292" s="13" t="s">
        <v>788</v>
      </c>
      <c r="D292" s="14" t="str">
        <f>HYPERLINK(Tabulka48243[[#This Row],[Sloupec2]],Tabulka48243[[#This Row],[Sloupec1]])</f>
        <v>Growatt THOR 11AS-P-V1</v>
      </c>
      <c r="E292" s="15">
        <v>709113</v>
      </c>
      <c r="F292" s="15">
        <v>11</v>
      </c>
      <c r="G292" s="16" t="s">
        <v>220</v>
      </c>
      <c r="H292" s="16" t="s">
        <v>220</v>
      </c>
      <c r="I292" s="16">
        <v>396</v>
      </c>
      <c r="J292" s="16" t="s">
        <v>220</v>
      </c>
      <c r="K292" s="16" t="s">
        <v>220</v>
      </c>
      <c r="L292" s="16" t="s">
        <v>220</v>
      </c>
      <c r="M292" s="17">
        <v>45</v>
      </c>
      <c r="N292" s="15">
        <v>0</v>
      </c>
      <c r="O292" s="15">
        <v>0</v>
      </c>
      <c r="P292" s="15">
        <v>0</v>
      </c>
      <c r="Q292" s="15">
        <v>0</v>
      </c>
      <c r="R292" s="18">
        <v>3</v>
      </c>
      <c r="S292" s="18">
        <v>0</v>
      </c>
      <c r="T292" s="19">
        <v>0</v>
      </c>
      <c r="U292" s="15">
        <v>0</v>
      </c>
      <c r="V292" s="20" t="s">
        <v>393</v>
      </c>
      <c r="W292" s="20" t="s">
        <v>1328</v>
      </c>
      <c r="X292" s="15" t="s">
        <v>903</v>
      </c>
    </row>
    <row r="293" spans="1:24" x14ac:dyDescent="0.25">
      <c r="A293" s="12" t="s">
        <v>753</v>
      </c>
      <c r="B293" s="13" t="s">
        <v>213</v>
      </c>
      <c r="C293" s="13" t="s">
        <v>788</v>
      </c>
      <c r="D293" s="14" t="str">
        <f>HYPERLINK(Tabulka48243[[#This Row],[Sloupec2]],Tabulka48243[[#This Row],[Sloupec1]])</f>
        <v>Growatt THOR 11AS-S</v>
      </c>
      <c r="E293" s="15">
        <v>709112</v>
      </c>
      <c r="F293" s="15">
        <v>11</v>
      </c>
      <c r="G293" s="16" t="s">
        <v>220</v>
      </c>
      <c r="H293" s="16" t="s">
        <v>220</v>
      </c>
      <c r="I293" s="16">
        <v>520.79999999999995</v>
      </c>
      <c r="J293" s="16" t="s">
        <v>220</v>
      </c>
      <c r="K293" s="16" t="s">
        <v>220</v>
      </c>
      <c r="L293" s="16" t="s">
        <v>220</v>
      </c>
      <c r="M293" s="17">
        <v>0</v>
      </c>
      <c r="N293" s="15">
        <v>0</v>
      </c>
      <c r="O293" s="15">
        <v>0</v>
      </c>
      <c r="P293" s="15">
        <v>0</v>
      </c>
      <c r="Q293" s="15">
        <v>0</v>
      </c>
      <c r="R293" s="18">
        <v>3</v>
      </c>
      <c r="S293" s="18">
        <v>0</v>
      </c>
      <c r="T293" s="19">
        <v>0</v>
      </c>
      <c r="U293" s="15">
        <v>0</v>
      </c>
      <c r="V293" s="20" t="s">
        <v>394</v>
      </c>
      <c r="W293" s="20" t="s">
        <v>1329</v>
      </c>
      <c r="X293" s="15" t="s">
        <v>904</v>
      </c>
    </row>
    <row r="294" spans="1:24" x14ac:dyDescent="0.25">
      <c r="A294" s="12" t="s">
        <v>753</v>
      </c>
      <c r="B294" s="13" t="s">
        <v>213</v>
      </c>
      <c r="C294" s="13" t="s">
        <v>788</v>
      </c>
      <c r="D294" s="14" t="str">
        <f>HYPERLINK(Tabulka48243[[#This Row],[Sloupec2]],Tabulka48243[[#This Row],[Sloupec1]])</f>
        <v>Growatt THOR 11AS-P</v>
      </c>
      <c r="E294" s="15">
        <v>709111</v>
      </c>
      <c r="F294" s="15">
        <v>11</v>
      </c>
      <c r="G294" s="16" t="s">
        <v>220</v>
      </c>
      <c r="H294" s="16" t="s">
        <v>220</v>
      </c>
      <c r="I294" s="16">
        <v>401.7</v>
      </c>
      <c r="J294" s="16" t="s">
        <v>220</v>
      </c>
      <c r="K294" s="16" t="s">
        <v>220</v>
      </c>
      <c r="L294" s="16" t="s">
        <v>220</v>
      </c>
      <c r="M294" s="17">
        <v>6</v>
      </c>
      <c r="N294" s="15">
        <v>0</v>
      </c>
      <c r="O294" s="15">
        <v>0</v>
      </c>
      <c r="P294" s="15">
        <v>0</v>
      </c>
      <c r="Q294" s="15">
        <v>0</v>
      </c>
      <c r="R294" s="18">
        <v>0</v>
      </c>
      <c r="S294" s="18">
        <v>0</v>
      </c>
      <c r="T294" s="19">
        <v>0</v>
      </c>
      <c r="U294" s="15">
        <v>0</v>
      </c>
      <c r="V294" s="20" t="s">
        <v>395</v>
      </c>
      <c r="W294" s="20" t="s">
        <v>1330</v>
      </c>
      <c r="X294" s="15" t="s">
        <v>904</v>
      </c>
    </row>
    <row r="295" spans="1:24" x14ac:dyDescent="0.25">
      <c r="A295" s="12" t="s">
        <v>753</v>
      </c>
      <c r="B295" s="13" t="s">
        <v>213</v>
      </c>
      <c r="C295" s="13" t="s">
        <v>788</v>
      </c>
      <c r="D295" s="14" t="str">
        <f>HYPERLINK(Tabulka48243[[#This Row],[Sloupec2]],Tabulka48243[[#This Row],[Sloupec1]])</f>
        <v>Growatt THOR 22AS-P</v>
      </c>
      <c r="E295" s="15">
        <v>709221</v>
      </c>
      <c r="F295" s="15">
        <v>22</v>
      </c>
      <c r="G295" s="16" t="s">
        <v>220</v>
      </c>
      <c r="H295" s="16" t="s">
        <v>220</v>
      </c>
      <c r="I295" s="16">
        <v>562.1</v>
      </c>
      <c r="J295" s="16" t="s">
        <v>220</v>
      </c>
      <c r="K295" s="16" t="s">
        <v>220</v>
      </c>
      <c r="L295" s="16" t="s">
        <v>220</v>
      </c>
      <c r="M295" s="17">
        <v>12</v>
      </c>
      <c r="N295" s="15">
        <v>0</v>
      </c>
      <c r="O295" s="15">
        <v>0</v>
      </c>
      <c r="P295" s="15">
        <v>0</v>
      </c>
      <c r="Q295" s="15">
        <v>0</v>
      </c>
      <c r="R295" s="18">
        <v>3</v>
      </c>
      <c r="S295" s="18">
        <v>0</v>
      </c>
      <c r="T295" s="19">
        <v>0</v>
      </c>
      <c r="U295" s="15">
        <v>0</v>
      </c>
      <c r="V295" s="20" t="s">
        <v>396</v>
      </c>
      <c r="W295" s="20" t="s">
        <v>1331</v>
      </c>
      <c r="X295" s="15" t="s">
        <v>905</v>
      </c>
    </row>
    <row r="296" spans="1:24" x14ac:dyDescent="0.25">
      <c r="A296" s="12" t="s">
        <v>753</v>
      </c>
      <c r="B296" s="13" t="s">
        <v>213</v>
      </c>
      <c r="C296" s="13" t="s">
        <v>777</v>
      </c>
      <c r="D296" s="14" t="str">
        <f>HYPERLINK(Tabulka48243[[#This Row],[Sloupec2]],Tabulka48243[[#This Row],[Sloupec1]])</f>
        <v>Growatt THOR 22AS-P-V1</v>
      </c>
      <c r="E296" s="15">
        <v>709224</v>
      </c>
      <c r="F296" s="15">
        <v>0</v>
      </c>
      <c r="G296" s="16" t="s">
        <v>220</v>
      </c>
      <c r="H296" s="16" t="s">
        <v>220</v>
      </c>
      <c r="I296" s="16">
        <v>536.79999999999995</v>
      </c>
      <c r="J296" s="16" t="s">
        <v>220</v>
      </c>
      <c r="K296" s="16" t="s">
        <v>220</v>
      </c>
      <c r="L296" s="16" t="s">
        <v>220</v>
      </c>
      <c r="M296" s="17">
        <v>21</v>
      </c>
      <c r="N296" s="15">
        <v>0</v>
      </c>
      <c r="O296" s="15">
        <v>0</v>
      </c>
      <c r="P296" s="15">
        <v>0</v>
      </c>
      <c r="Q296" s="15">
        <v>0</v>
      </c>
      <c r="R296" s="18">
        <v>3</v>
      </c>
      <c r="S296" s="18">
        <v>0</v>
      </c>
      <c r="T296" s="19">
        <v>0</v>
      </c>
      <c r="U296" s="15">
        <v>0</v>
      </c>
      <c r="V296" s="20" t="s">
        <v>397</v>
      </c>
      <c r="W296" s="20" t="s">
        <v>1332</v>
      </c>
      <c r="X296" s="15" t="s">
        <v>788</v>
      </c>
    </row>
    <row r="297" spans="1:24" x14ac:dyDescent="0.25">
      <c r="A297" s="12" t="s">
        <v>754</v>
      </c>
      <c r="B297" s="13" t="s">
        <v>213</v>
      </c>
      <c r="C297" s="13" t="s">
        <v>788</v>
      </c>
      <c r="D297" s="14" t="str">
        <f>HYPERLINK(Tabulka48243[[#This Row],[Sloupec2]],Tabulka48243[[#This Row],[Sloupec1]])</f>
        <v>Growatt THOR 40DS-P (Wifi)</v>
      </c>
      <c r="E297" s="15">
        <v>709401</v>
      </c>
      <c r="F297" s="15">
        <v>40</v>
      </c>
      <c r="G297" s="16" t="s">
        <v>220</v>
      </c>
      <c r="H297" s="16" t="s">
        <v>220</v>
      </c>
      <c r="I297" s="16">
        <v>4424.2</v>
      </c>
      <c r="J297" s="16" t="s">
        <v>220</v>
      </c>
      <c r="K297" s="16" t="s">
        <v>220</v>
      </c>
      <c r="L297" s="16" t="s">
        <v>220</v>
      </c>
      <c r="M297" s="17">
        <v>11</v>
      </c>
      <c r="N297" s="15">
        <v>0</v>
      </c>
      <c r="O297" s="15">
        <v>0</v>
      </c>
      <c r="P297" s="15">
        <v>0</v>
      </c>
      <c r="Q297" s="15">
        <v>0</v>
      </c>
      <c r="R297" s="18">
        <v>3</v>
      </c>
      <c r="S297" s="18">
        <v>0</v>
      </c>
      <c r="T297" s="19">
        <v>0</v>
      </c>
      <c r="U297" s="15">
        <v>0</v>
      </c>
      <c r="V297" s="20" t="s">
        <v>398</v>
      </c>
      <c r="W297" s="20" t="s">
        <v>1333</v>
      </c>
      <c r="X297" s="15" t="s">
        <v>906</v>
      </c>
    </row>
    <row r="298" spans="1:24" x14ac:dyDescent="0.25">
      <c r="A298" s="12" t="s">
        <v>753</v>
      </c>
      <c r="B298" s="13" t="s">
        <v>213</v>
      </c>
      <c r="C298" s="13" t="s">
        <v>789</v>
      </c>
      <c r="D298" s="14" t="str">
        <f>HYPERLINK(Tabulka48243[[#This Row],[Sloupec2]],Tabulka48243[[#This Row],[Sloupec1]])</f>
        <v>Growatt RFID Card</v>
      </c>
      <c r="E298" s="15">
        <v>509040</v>
      </c>
      <c r="F298" s="15">
        <v>0</v>
      </c>
      <c r="G298" s="16" t="s">
        <v>220</v>
      </c>
      <c r="H298" s="16" t="s">
        <v>220</v>
      </c>
      <c r="I298" s="16">
        <v>14.5</v>
      </c>
      <c r="J298" s="16" t="s">
        <v>220</v>
      </c>
      <c r="K298" s="16" t="s">
        <v>220</v>
      </c>
      <c r="L298" s="16" t="s">
        <v>220</v>
      </c>
      <c r="M298" s="17">
        <v>110</v>
      </c>
      <c r="N298" s="15">
        <v>0</v>
      </c>
      <c r="O298" s="15">
        <v>0</v>
      </c>
      <c r="P298" s="15">
        <v>0</v>
      </c>
      <c r="Q298" s="15">
        <v>0</v>
      </c>
      <c r="R298" s="18">
        <v>1</v>
      </c>
      <c r="S298" s="18">
        <v>0</v>
      </c>
      <c r="T298" s="19">
        <v>0</v>
      </c>
      <c r="U298" s="15">
        <v>0</v>
      </c>
      <c r="V298" s="20" t="s">
        <v>399</v>
      </c>
      <c r="W298" s="20" t="s">
        <v>1334</v>
      </c>
      <c r="X298" s="15" t="s">
        <v>907</v>
      </c>
    </row>
    <row r="299" spans="1:24" x14ac:dyDescent="0.25">
      <c r="A299" s="12" t="s">
        <v>753</v>
      </c>
      <c r="B299" s="13" t="s">
        <v>213</v>
      </c>
      <c r="C299" s="13" t="s">
        <v>789</v>
      </c>
      <c r="D299" s="14" t="str">
        <f>HYPERLINK(Tabulka48243[[#This Row],[Sloupec2]],Tabulka48243[[#This Row],[Sloupec1]])</f>
        <v>FV panel Growatt portable 100W</v>
      </c>
      <c r="E299" s="15">
        <v>109100</v>
      </c>
      <c r="F299" s="15">
        <v>100</v>
      </c>
      <c r="G299" s="16" t="s">
        <v>220</v>
      </c>
      <c r="H299" s="16" t="s">
        <v>220</v>
      </c>
      <c r="I299" s="16">
        <v>120</v>
      </c>
      <c r="J299" s="16" t="s">
        <v>220</v>
      </c>
      <c r="K299" s="16" t="s">
        <v>220</v>
      </c>
      <c r="L299" s="16" t="s">
        <v>220</v>
      </c>
      <c r="M299" s="17">
        <v>17</v>
      </c>
      <c r="N299" s="15">
        <v>0</v>
      </c>
      <c r="O299" s="15">
        <v>0</v>
      </c>
      <c r="P299" s="15">
        <v>0</v>
      </c>
      <c r="Q299" s="15">
        <v>0</v>
      </c>
      <c r="R299" s="18">
        <v>2</v>
      </c>
      <c r="S299" s="18">
        <v>0</v>
      </c>
      <c r="T299" s="19">
        <v>0</v>
      </c>
      <c r="U299" s="15">
        <v>0</v>
      </c>
      <c r="V299" s="20" t="s">
        <v>400</v>
      </c>
      <c r="W299" s="20" t="s">
        <v>1335</v>
      </c>
      <c r="X299" s="15" t="s">
        <v>838</v>
      </c>
    </row>
    <row r="300" spans="1:24" x14ac:dyDescent="0.25">
      <c r="A300" s="12" t="s">
        <v>3</v>
      </c>
      <c r="B300" s="13" t="s">
        <v>213</v>
      </c>
      <c r="C300" s="13" t="s">
        <v>17</v>
      </c>
      <c r="D300" s="14" t="str">
        <f>HYPERLINK(Tabulka48243[[#This Row],[Sloupec2]],Tabulka48243[[#This Row],[Sloupec1]])</f>
        <v>FV panel Growatt portable 200W</v>
      </c>
      <c r="E300" s="15">
        <v>109200</v>
      </c>
      <c r="F300" s="15">
        <v>200</v>
      </c>
      <c r="G300" s="16" t="s">
        <v>220</v>
      </c>
      <c r="H300" s="16" t="s">
        <v>220</v>
      </c>
      <c r="I300" s="16">
        <v>239</v>
      </c>
      <c r="J300" s="16" t="s">
        <v>220</v>
      </c>
      <c r="K300" s="16" t="s">
        <v>220</v>
      </c>
      <c r="L300" s="16" t="s">
        <v>220</v>
      </c>
      <c r="M300" s="17">
        <v>5</v>
      </c>
      <c r="N300" s="15">
        <v>0</v>
      </c>
      <c r="O300" s="15">
        <v>0</v>
      </c>
      <c r="P300" s="15">
        <v>0</v>
      </c>
      <c r="Q300" s="15">
        <v>0</v>
      </c>
      <c r="R300" s="18">
        <v>2</v>
      </c>
      <c r="S300" s="18">
        <v>0</v>
      </c>
      <c r="T300" s="19">
        <v>0</v>
      </c>
      <c r="U300" s="15">
        <v>0</v>
      </c>
      <c r="V300" s="20" t="s">
        <v>214</v>
      </c>
      <c r="W300" s="20" t="s">
        <v>1167</v>
      </c>
      <c r="X300" s="15" t="s">
        <v>838</v>
      </c>
    </row>
    <row r="301" spans="1:24" x14ac:dyDescent="0.25">
      <c r="A301" s="12" t="s">
        <v>753</v>
      </c>
      <c r="B301" s="13" t="s">
        <v>213</v>
      </c>
      <c r="C301" s="13" t="s">
        <v>777</v>
      </c>
      <c r="D301" s="14" t="str">
        <f>HYPERLINK(Tabulka48243[[#This Row],[Sloupec2]],Tabulka48243[[#This Row],[Sloupec1]])</f>
        <v>Growatt INFINITY 2000 PRO</v>
      </c>
      <c r="E301" s="15">
        <v>309022</v>
      </c>
      <c r="F301" s="15">
        <v>0</v>
      </c>
      <c r="G301" s="16" t="s">
        <v>220</v>
      </c>
      <c r="H301" s="16" t="s">
        <v>220</v>
      </c>
      <c r="I301" s="16">
        <v>504.9</v>
      </c>
      <c r="J301" s="16" t="s">
        <v>220</v>
      </c>
      <c r="K301" s="16" t="s">
        <v>220</v>
      </c>
      <c r="L301" s="16" t="s">
        <v>220</v>
      </c>
      <c r="M301" s="17">
        <v>43</v>
      </c>
      <c r="N301" s="15">
        <v>0</v>
      </c>
      <c r="O301" s="15">
        <v>0</v>
      </c>
      <c r="P301" s="15">
        <v>0</v>
      </c>
      <c r="Q301" s="15">
        <v>0</v>
      </c>
      <c r="R301" s="18">
        <v>3</v>
      </c>
      <c r="S301" s="18">
        <v>0</v>
      </c>
      <c r="T301" s="19">
        <v>0</v>
      </c>
      <c r="U301" s="15">
        <v>0</v>
      </c>
      <c r="V301" s="20" t="s">
        <v>401</v>
      </c>
      <c r="W301" s="20" t="s">
        <v>1336</v>
      </c>
      <c r="X301" s="15" t="s">
        <v>908</v>
      </c>
    </row>
    <row r="302" spans="1:24" x14ac:dyDescent="0.25">
      <c r="A302" s="12" t="s">
        <v>753</v>
      </c>
      <c r="B302" s="13" t="s">
        <v>213</v>
      </c>
      <c r="C302" s="13" t="s">
        <v>777</v>
      </c>
      <c r="D302" s="14" t="str">
        <f>HYPERLINK(Tabulka48243[[#This Row],[Sloupec2]],Tabulka48243[[#This Row],[Sloupec1]])</f>
        <v>Growatt Noah 2000</v>
      </c>
      <c r="E302" s="15">
        <v>309020</v>
      </c>
      <c r="F302" s="15">
        <v>0</v>
      </c>
      <c r="G302" s="16" t="s">
        <v>220</v>
      </c>
      <c r="H302" s="16" t="s">
        <v>220</v>
      </c>
      <c r="I302" s="16">
        <v>427.13</v>
      </c>
      <c r="J302" s="16" t="s">
        <v>220</v>
      </c>
      <c r="K302" s="16" t="s">
        <v>220</v>
      </c>
      <c r="L302" s="16" t="s">
        <v>220</v>
      </c>
      <c r="M302" s="17">
        <v>197</v>
      </c>
      <c r="N302" s="15">
        <v>0</v>
      </c>
      <c r="O302" s="15">
        <v>0</v>
      </c>
      <c r="P302" s="15">
        <v>0</v>
      </c>
      <c r="Q302" s="15">
        <v>0</v>
      </c>
      <c r="R302" s="18">
        <v>10</v>
      </c>
      <c r="S302" s="18">
        <v>0</v>
      </c>
      <c r="T302" s="19">
        <v>0</v>
      </c>
      <c r="U302" s="15">
        <v>0</v>
      </c>
      <c r="V302" s="20" t="s">
        <v>402</v>
      </c>
      <c r="W302" s="20" t="s">
        <v>1337</v>
      </c>
      <c r="X302" s="15" t="s">
        <v>909</v>
      </c>
    </row>
    <row r="303" spans="1:24" x14ac:dyDescent="0.25">
      <c r="A303" s="12" t="s">
        <v>753</v>
      </c>
      <c r="B303" s="13" t="s">
        <v>213</v>
      </c>
      <c r="C303" s="13" t="s">
        <v>777</v>
      </c>
      <c r="D303" s="14" t="str">
        <f>HYPERLINK(Tabulka48243[[#This Row],[Sloupec2]],Tabulka48243[[#This Row],[Sloupec1]])</f>
        <v>Growatt NEXA 2000</v>
      </c>
      <c r="E303" s="15">
        <v>309024</v>
      </c>
      <c r="F303" s="15">
        <v>0</v>
      </c>
      <c r="G303" s="16" t="s">
        <v>220</v>
      </c>
      <c r="H303" s="16" t="s">
        <v>220</v>
      </c>
      <c r="I303" s="16">
        <v>668.8</v>
      </c>
      <c r="J303" s="16" t="s">
        <v>220</v>
      </c>
      <c r="K303" s="16" t="s">
        <v>220</v>
      </c>
      <c r="L303" s="16" t="s">
        <v>220</v>
      </c>
      <c r="M303" s="17">
        <v>8</v>
      </c>
      <c r="N303" s="15">
        <v>0</v>
      </c>
      <c r="O303" s="15">
        <v>0</v>
      </c>
      <c r="P303" s="15">
        <v>0</v>
      </c>
      <c r="Q303" s="15">
        <v>0</v>
      </c>
      <c r="R303" s="18">
        <v>0</v>
      </c>
      <c r="S303" s="18">
        <v>0</v>
      </c>
      <c r="T303" s="19">
        <v>0</v>
      </c>
      <c r="U303" s="15">
        <v>0</v>
      </c>
      <c r="V303" s="20" t="s">
        <v>403</v>
      </c>
      <c r="W303" s="20" t="s">
        <v>1338</v>
      </c>
      <c r="X303" s="15" t="s">
        <v>777</v>
      </c>
    </row>
    <row r="304" spans="1:24" x14ac:dyDescent="0.25">
      <c r="A304" s="12" t="s">
        <v>753</v>
      </c>
      <c r="B304" s="13" t="s">
        <v>213</v>
      </c>
      <c r="C304" s="13" t="s">
        <v>778</v>
      </c>
      <c r="D304" s="14" t="str">
        <f>HYPERLINK(Tabulka48243[[#This Row],[Sloupec2]],Tabulka48243[[#This Row],[Sloupec1]])</f>
        <v>Growatt Groboost</v>
      </c>
      <c r="E304" s="15">
        <v>509010</v>
      </c>
      <c r="F304" s="15">
        <v>0</v>
      </c>
      <c r="G304" s="16" t="s">
        <v>220</v>
      </c>
      <c r="H304" s="16" t="s">
        <v>220</v>
      </c>
      <c r="I304" s="16">
        <v>217.5</v>
      </c>
      <c r="J304" s="16" t="s">
        <v>220</v>
      </c>
      <c r="K304" s="16" t="s">
        <v>220</v>
      </c>
      <c r="L304" s="16" t="s">
        <v>220</v>
      </c>
      <c r="M304" s="17">
        <v>92</v>
      </c>
      <c r="N304" s="15">
        <v>0</v>
      </c>
      <c r="O304" s="15">
        <v>0</v>
      </c>
      <c r="P304" s="15">
        <v>0</v>
      </c>
      <c r="Q304" s="15">
        <v>0</v>
      </c>
      <c r="R304" s="18">
        <v>2</v>
      </c>
      <c r="S304" s="18">
        <v>0</v>
      </c>
      <c r="T304" s="19">
        <v>0</v>
      </c>
      <c r="U304" s="15">
        <v>0</v>
      </c>
      <c r="V304" s="20" t="s">
        <v>404</v>
      </c>
      <c r="W304" s="20" t="s">
        <v>1339</v>
      </c>
      <c r="X304" s="15" t="s">
        <v>405</v>
      </c>
    </row>
    <row r="305" spans="1:24" x14ac:dyDescent="0.25">
      <c r="A305" s="12" t="s">
        <v>754</v>
      </c>
      <c r="B305" s="13" t="s">
        <v>213</v>
      </c>
      <c r="C305" s="13" t="s">
        <v>778</v>
      </c>
      <c r="D305" s="14" t="str">
        <f>HYPERLINK(Tabulka48243[[#This Row],[Sloupec2]],Tabulka48243[[#This Row],[Sloupec1]])</f>
        <v>Growatt Shinemaster</v>
      </c>
      <c r="E305" s="15">
        <v>509081</v>
      </c>
      <c r="F305" s="15">
        <v>0</v>
      </c>
      <c r="G305" s="16" t="s">
        <v>220</v>
      </c>
      <c r="H305" s="16" t="s">
        <v>220</v>
      </c>
      <c r="I305" s="16">
        <v>220</v>
      </c>
      <c r="J305" s="16" t="s">
        <v>220</v>
      </c>
      <c r="K305" s="16" t="s">
        <v>220</v>
      </c>
      <c r="L305" s="16" t="s">
        <v>220</v>
      </c>
      <c r="M305" s="17">
        <v>4</v>
      </c>
      <c r="N305" s="15">
        <v>0</v>
      </c>
      <c r="O305" s="15">
        <v>0</v>
      </c>
      <c r="P305" s="15">
        <v>0</v>
      </c>
      <c r="Q305" s="15">
        <v>0</v>
      </c>
      <c r="R305" s="18">
        <v>2</v>
      </c>
      <c r="S305" s="18">
        <v>0</v>
      </c>
      <c r="T305" s="19">
        <v>0</v>
      </c>
      <c r="U305" s="15">
        <v>0</v>
      </c>
      <c r="V305" s="20" t="s">
        <v>406</v>
      </c>
      <c r="W305" s="20" t="s">
        <v>1340</v>
      </c>
      <c r="X305" s="15" t="s">
        <v>910</v>
      </c>
    </row>
    <row r="306" spans="1:24" x14ac:dyDescent="0.25">
      <c r="A306" s="12" t="s">
        <v>754</v>
      </c>
      <c r="B306" s="13" t="s">
        <v>213</v>
      </c>
      <c r="C306" s="13" t="s">
        <v>778</v>
      </c>
      <c r="D306" s="14" t="str">
        <f>HYPERLINK(Tabulka48243[[#This Row],[Sloupec2]],Tabulka48243[[#This Row],[Sloupec1]])</f>
        <v>Growatt ShineMaster-X</v>
      </c>
      <c r="E306" s="15">
        <v>509211</v>
      </c>
      <c r="F306" s="15">
        <v>0</v>
      </c>
      <c r="G306" s="16" t="s">
        <v>220</v>
      </c>
      <c r="H306" s="16" t="s">
        <v>220</v>
      </c>
      <c r="I306" s="16">
        <v>335.5</v>
      </c>
      <c r="J306" s="16" t="s">
        <v>220</v>
      </c>
      <c r="K306" s="16" t="s">
        <v>220</v>
      </c>
      <c r="L306" s="16" t="s">
        <v>220</v>
      </c>
      <c r="M306" s="17">
        <v>4</v>
      </c>
      <c r="N306" s="15">
        <v>0</v>
      </c>
      <c r="O306" s="15">
        <v>0</v>
      </c>
      <c r="P306" s="15">
        <v>0</v>
      </c>
      <c r="Q306" s="15">
        <v>0</v>
      </c>
      <c r="R306" s="18">
        <v>2</v>
      </c>
      <c r="S306" s="18">
        <v>0</v>
      </c>
      <c r="T306" s="19">
        <v>0</v>
      </c>
      <c r="U306" s="15">
        <v>0</v>
      </c>
      <c r="V306" s="20" t="s">
        <v>407</v>
      </c>
      <c r="W306" s="20" t="s">
        <v>1341</v>
      </c>
      <c r="X306" s="15" t="s">
        <v>910</v>
      </c>
    </row>
    <row r="307" spans="1:24" x14ac:dyDescent="0.25">
      <c r="A307" s="12" t="s">
        <v>753</v>
      </c>
      <c r="B307" s="13" t="s">
        <v>213</v>
      </c>
      <c r="C307" s="13" t="s">
        <v>778</v>
      </c>
      <c r="D307" s="14" t="str">
        <f>HYPERLINK(Tabulka48243[[#This Row],[Sloupec2]],Tabulka48243[[#This Row],[Sloupec1]])</f>
        <v>Growatt Shine Link-X</v>
      </c>
      <c r="E307" s="15">
        <v>509071</v>
      </c>
      <c r="F307" s="15">
        <v>0</v>
      </c>
      <c r="G307" s="16" t="s">
        <v>220</v>
      </c>
      <c r="H307" s="16" t="s">
        <v>220</v>
      </c>
      <c r="I307" s="16">
        <v>13.5</v>
      </c>
      <c r="J307" s="16" t="s">
        <v>220</v>
      </c>
      <c r="K307" s="16" t="s">
        <v>220</v>
      </c>
      <c r="L307" s="16" t="s">
        <v>220</v>
      </c>
      <c r="M307" s="17">
        <v>306</v>
      </c>
      <c r="N307" s="15">
        <v>0</v>
      </c>
      <c r="O307" s="15">
        <v>0</v>
      </c>
      <c r="P307" s="15">
        <v>0</v>
      </c>
      <c r="Q307" s="15">
        <v>0</v>
      </c>
      <c r="R307" s="18">
        <v>2</v>
      </c>
      <c r="S307" s="18">
        <v>0</v>
      </c>
      <c r="T307" s="19">
        <v>0</v>
      </c>
      <c r="U307" s="15">
        <v>0</v>
      </c>
      <c r="V307" s="20" t="s">
        <v>408</v>
      </c>
      <c r="W307" s="20" t="s">
        <v>1342</v>
      </c>
      <c r="X307" s="15" t="s">
        <v>409</v>
      </c>
    </row>
    <row r="308" spans="1:24" x14ac:dyDescent="0.25">
      <c r="A308" s="12" t="s">
        <v>753</v>
      </c>
      <c r="B308" s="13" t="s">
        <v>213</v>
      </c>
      <c r="C308" s="13" t="s">
        <v>778</v>
      </c>
      <c r="D308" s="14" t="str">
        <f>HYPERLINK(Tabulka48243[[#This Row],[Sloupec2]],Tabulka48243[[#This Row],[Sloupec1]])</f>
        <v>Growatt Shine Wifi-X</v>
      </c>
      <c r="E308" s="15">
        <v>509011</v>
      </c>
      <c r="F308" s="15">
        <v>0</v>
      </c>
      <c r="G308" s="16" t="s">
        <v>220</v>
      </c>
      <c r="H308" s="16" t="s">
        <v>220</v>
      </c>
      <c r="I308" s="16">
        <v>15.75</v>
      </c>
      <c r="J308" s="16" t="s">
        <v>220</v>
      </c>
      <c r="K308" s="16" t="s">
        <v>220</v>
      </c>
      <c r="L308" s="16" t="s">
        <v>220</v>
      </c>
      <c r="M308" s="17">
        <v>247</v>
      </c>
      <c r="N308" s="15">
        <v>0</v>
      </c>
      <c r="O308" s="15">
        <v>0</v>
      </c>
      <c r="P308" s="15">
        <v>0</v>
      </c>
      <c r="Q308" s="15">
        <v>0</v>
      </c>
      <c r="R308" s="18">
        <v>2</v>
      </c>
      <c r="S308" s="18">
        <v>0</v>
      </c>
      <c r="T308" s="19">
        <v>0</v>
      </c>
      <c r="U308" s="15">
        <v>0</v>
      </c>
      <c r="V308" s="20" t="s">
        <v>410</v>
      </c>
      <c r="W308" s="20" t="s">
        <v>1343</v>
      </c>
      <c r="X308" s="15" t="s">
        <v>778</v>
      </c>
    </row>
    <row r="309" spans="1:24" x14ac:dyDescent="0.25">
      <c r="A309" s="12" t="s">
        <v>753</v>
      </c>
      <c r="B309" s="13" t="s">
        <v>213</v>
      </c>
      <c r="C309" s="13" t="s">
        <v>778</v>
      </c>
      <c r="D309" s="14" t="str">
        <f>HYPERLINK(Tabulka48243[[#This Row],[Sloupec2]],Tabulka48243[[#This Row],[Sloupec1]])</f>
        <v>Growatt Shine Wifi-F</v>
      </c>
      <c r="E309" s="15">
        <v>509131</v>
      </c>
      <c r="F309" s="15">
        <v>0</v>
      </c>
      <c r="G309" s="16" t="s">
        <v>220</v>
      </c>
      <c r="H309" s="16" t="s">
        <v>220</v>
      </c>
      <c r="I309" s="16">
        <v>19.2</v>
      </c>
      <c r="J309" s="16" t="s">
        <v>220</v>
      </c>
      <c r="K309" s="16" t="s">
        <v>220</v>
      </c>
      <c r="L309" s="16" t="s">
        <v>220</v>
      </c>
      <c r="M309" s="17">
        <v>5</v>
      </c>
      <c r="N309" s="15">
        <v>0</v>
      </c>
      <c r="O309" s="15">
        <v>0</v>
      </c>
      <c r="P309" s="15">
        <v>0</v>
      </c>
      <c r="Q309" s="15">
        <v>0</v>
      </c>
      <c r="R309" s="18">
        <v>2</v>
      </c>
      <c r="S309" s="18">
        <v>0</v>
      </c>
      <c r="T309" s="19">
        <v>0</v>
      </c>
      <c r="U309" s="15">
        <v>0</v>
      </c>
      <c r="V309" s="20" t="s">
        <v>411</v>
      </c>
      <c r="W309" s="20" t="s">
        <v>1344</v>
      </c>
      <c r="X309" s="15" t="s">
        <v>778</v>
      </c>
    </row>
    <row r="310" spans="1:24" x14ac:dyDescent="0.25">
      <c r="A310" s="12" t="s">
        <v>753</v>
      </c>
      <c r="B310" s="13" t="s">
        <v>213</v>
      </c>
      <c r="C310" s="13" t="s">
        <v>778</v>
      </c>
      <c r="D310" s="14" t="str">
        <f>HYPERLINK(Tabulka48243[[#This Row],[Sloupec2]],Tabulka48243[[#This Row],[Sloupec1]])</f>
        <v>Growatt USB-Wifi</v>
      </c>
      <c r="E310" s="15">
        <v>509041</v>
      </c>
      <c r="F310" s="15">
        <v>0</v>
      </c>
      <c r="G310" s="16" t="s">
        <v>220</v>
      </c>
      <c r="H310" s="16" t="s">
        <v>220</v>
      </c>
      <c r="I310" s="16">
        <v>30.89</v>
      </c>
      <c r="J310" s="16" t="s">
        <v>220</v>
      </c>
      <c r="K310" s="16" t="s">
        <v>220</v>
      </c>
      <c r="L310" s="16" t="s">
        <v>220</v>
      </c>
      <c r="M310" s="17">
        <v>74</v>
      </c>
      <c r="N310" s="15">
        <v>0</v>
      </c>
      <c r="O310" s="15">
        <v>0</v>
      </c>
      <c r="P310" s="15">
        <v>0</v>
      </c>
      <c r="Q310" s="15">
        <v>0</v>
      </c>
      <c r="R310" s="18">
        <v>2</v>
      </c>
      <c r="S310" s="18">
        <v>0</v>
      </c>
      <c r="T310" s="19">
        <v>0</v>
      </c>
      <c r="U310" s="15">
        <v>0</v>
      </c>
      <c r="V310" s="20" t="s">
        <v>412</v>
      </c>
      <c r="W310" s="20" t="s">
        <v>1345</v>
      </c>
      <c r="X310" s="15" t="s">
        <v>778</v>
      </c>
    </row>
    <row r="311" spans="1:24" x14ac:dyDescent="0.25">
      <c r="A311" s="12" t="s">
        <v>753</v>
      </c>
      <c r="B311" s="13" t="s">
        <v>213</v>
      </c>
      <c r="C311" s="13" t="s">
        <v>778</v>
      </c>
      <c r="D311" s="14" t="str">
        <f>HYPERLINK(Tabulka48243[[#This Row],[Sloupec2]],Tabulka48243[[#This Row],[Sloupec1]])</f>
        <v>Growatt Shine Lan-X</v>
      </c>
      <c r="E311" s="15">
        <v>509021</v>
      </c>
      <c r="F311" s="15">
        <v>0</v>
      </c>
      <c r="G311" s="16" t="s">
        <v>220</v>
      </c>
      <c r="H311" s="16" t="s">
        <v>220</v>
      </c>
      <c r="I311" s="16">
        <v>14.5</v>
      </c>
      <c r="J311" s="16" t="s">
        <v>220</v>
      </c>
      <c r="K311" s="16" t="s">
        <v>220</v>
      </c>
      <c r="L311" s="16" t="s">
        <v>220</v>
      </c>
      <c r="M311" s="17">
        <v>169</v>
      </c>
      <c r="N311" s="15">
        <v>0</v>
      </c>
      <c r="O311" s="15">
        <v>0</v>
      </c>
      <c r="P311" s="15">
        <v>0</v>
      </c>
      <c r="Q311" s="15">
        <v>0</v>
      </c>
      <c r="R311" s="18">
        <v>2</v>
      </c>
      <c r="S311" s="18">
        <v>0</v>
      </c>
      <c r="T311" s="19">
        <v>0</v>
      </c>
      <c r="U311" s="15">
        <v>0</v>
      </c>
      <c r="V311" s="20" t="s">
        <v>413</v>
      </c>
      <c r="W311" s="20" t="s">
        <v>1346</v>
      </c>
      <c r="X311" s="15" t="s">
        <v>778</v>
      </c>
    </row>
    <row r="312" spans="1:24" x14ac:dyDescent="0.25">
      <c r="A312" s="12" t="s">
        <v>753</v>
      </c>
      <c r="B312" s="13" t="s">
        <v>213</v>
      </c>
      <c r="C312" s="13" t="s">
        <v>778</v>
      </c>
      <c r="D312" s="14" t="str">
        <f>HYPERLINK(Tabulka48243[[#This Row],[Sloupec2]],Tabulka48243[[#This Row],[Sloupec1]])</f>
        <v>Growatt Shine4G-X</v>
      </c>
      <c r="E312" s="15">
        <v>509151</v>
      </c>
      <c r="F312" s="15">
        <v>0</v>
      </c>
      <c r="G312" s="16" t="s">
        <v>220</v>
      </c>
      <c r="H312" s="16" t="s">
        <v>220</v>
      </c>
      <c r="I312" s="16">
        <v>50.4</v>
      </c>
      <c r="J312" s="16" t="s">
        <v>220</v>
      </c>
      <c r="K312" s="16" t="s">
        <v>220</v>
      </c>
      <c r="L312" s="16" t="s">
        <v>220</v>
      </c>
      <c r="M312" s="17">
        <v>8</v>
      </c>
      <c r="N312" s="15">
        <v>0</v>
      </c>
      <c r="O312" s="15">
        <v>0</v>
      </c>
      <c r="P312" s="15">
        <v>0</v>
      </c>
      <c r="Q312" s="15">
        <v>0</v>
      </c>
      <c r="R312" s="18">
        <v>2</v>
      </c>
      <c r="S312" s="18">
        <v>0</v>
      </c>
      <c r="T312" s="19">
        <v>0</v>
      </c>
      <c r="U312" s="15">
        <v>0</v>
      </c>
      <c r="V312" s="20" t="s">
        <v>414</v>
      </c>
      <c r="W312" s="20" t="s">
        <v>1347</v>
      </c>
      <c r="X312" s="15" t="s">
        <v>778</v>
      </c>
    </row>
    <row r="313" spans="1:24" x14ac:dyDescent="0.25">
      <c r="A313" s="12" t="s">
        <v>753</v>
      </c>
      <c r="B313" s="13" t="s">
        <v>213</v>
      </c>
      <c r="C313" s="13" t="s">
        <v>778</v>
      </c>
      <c r="D313" s="14" t="str">
        <f>HYPERLINK(Tabulka48243[[#This Row],[Sloupec2]],Tabulka48243[[#This Row],[Sloupec1]])</f>
        <v>Growatt ShineWiLan-X2</v>
      </c>
      <c r="E313" s="15">
        <v>509161</v>
      </c>
      <c r="F313" s="15">
        <v>0</v>
      </c>
      <c r="G313" s="16" t="s">
        <v>220</v>
      </c>
      <c r="H313" s="16" t="s">
        <v>220</v>
      </c>
      <c r="I313" s="16">
        <v>25.2</v>
      </c>
      <c r="J313" s="16" t="s">
        <v>220</v>
      </c>
      <c r="K313" s="16" t="s">
        <v>220</v>
      </c>
      <c r="L313" s="16" t="s">
        <v>220</v>
      </c>
      <c r="M313" s="17">
        <v>392</v>
      </c>
      <c r="N313" s="15">
        <v>0</v>
      </c>
      <c r="O313" s="15">
        <v>0</v>
      </c>
      <c r="P313" s="15">
        <v>0</v>
      </c>
      <c r="Q313" s="15">
        <v>0</v>
      </c>
      <c r="R313" s="18">
        <v>2</v>
      </c>
      <c r="S313" s="18">
        <v>0</v>
      </c>
      <c r="T313" s="19">
        <v>0</v>
      </c>
      <c r="U313" s="15">
        <v>0</v>
      </c>
      <c r="V313" s="20" t="s">
        <v>415</v>
      </c>
      <c r="W313" s="20" t="s">
        <v>1348</v>
      </c>
      <c r="X313" s="15" t="s">
        <v>778</v>
      </c>
    </row>
    <row r="314" spans="1:24" x14ac:dyDescent="0.25">
      <c r="A314" s="12" t="s">
        <v>753</v>
      </c>
      <c r="B314" s="13" t="s">
        <v>213</v>
      </c>
      <c r="C314" s="13" t="s">
        <v>778</v>
      </c>
      <c r="D314" s="14" t="str">
        <f>HYPERLINK(Tabulka48243[[#This Row],[Sloupec2]],Tabulka48243[[#This Row],[Sloupec1]])</f>
        <v>Growatt SET Groboost + ShineLinkX</v>
      </c>
      <c r="E314" s="15">
        <v>509150</v>
      </c>
      <c r="F314" s="15">
        <v>0</v>
      </c>
      <c r="G314" s="16" t="s">
        <v>220</v>
      </c>
      <c r="H314" s="16" t="s">
        <v>220</v>
      </c>
      <c r="I314" s="16">
        <v>231</v>
      </c>
      <c r="J314" s="16" t="s">
        <v>220</v>
      </c>
      <c r="K314" s="16" t="s">
        <v>220</v>
      </c>
      <c r="L314" s="16" t="s">
        <v>220</v>
      </c>
      <c r="M314" s="17">
        <v>0</v>
      </c>
      <c r="N314" s="15">
        <v>0</v>
      </c>
      <c r="O314" s="15">
        <v>0</v>
      </c>
      <c r="P314" s="15">
        <v>0</v>
      </c>
      <c r="Q314" s="15">
        <v>0</v>
      </c>
      <c r="R314" s="18">
        <v>2</v>
      </c>
      <c r="S314" s="18">
        <v>0</v>
      </c>
      <c r="T314" s="19">
        <v>0</v>
      </c>
      <c r="U314" s="15">
        <v>0</v>
      </c>
      <c r="V314" s="20" t="s">
        <v>416</v>
      </c>
      <c r="W314" s="20" t="s">
        <v>1349</v>
      </c>
      <c r="X314" s="15" t="s">
        <v>911</v>
      </c>
    </row>
    <row r="315" spans="1:24" x14ac:dyDescent="0.25">
      <c r="A315" s="12" t="s">
        <v>753</v>
      </c>
      <c r="B315" s="13" t="s">
        <v>213</v>
      </c>
      <c r="C315" s="13" t="s">
        <v>778</v>
      </c>
      <c r="D315" s="14" t="str">
        <f>HYPERLINK(Tabulka48243[[#This Row],[Sloupec2]],Tabulka48243[[#This Row],[Sloupec1]])</f>
        <v>Growatt AC MOUNT POLE</v>
      </c>
      <c r="E315" s="15">
        <v>509601</v>
      </c>
      <c r="F315" s="15">
        <v>0</v>
      </c>
      <c r="G315" s="16" t="s">
        <v>220</v>
      </c>
      <c r="H315" s="16" t="s">
        <v>220</v>
      </c>
      <c r="I315" s="16">
        <v>57.5</v>
      </c>
      <c r="J315" s="16" t="s">
        <v>220</v>
      </c>
      <c r="K315" s="16" t="s">
        <v>220</v>
      </c>
      <c r="L315" s="16" t="s">
        <v>220</v>
      </c>
      <c r="M315" s="17">
        <v>110</v>
      </c>
      <c r="N315" s="15">
        <v>0</v>
      </c>
      <c r="O315" s="15">
        <v>0</v>
      </c>
      <c r="P315" s="15">
        <v>0</v>
      </c>
      <c r="Q315" s="15">
        <v>0</v>
      </c>
      <c r="R315" s="18">
        <v>2</v>
      </c>
      <c r="S315" s="18">
        <v>0</v>
      </c>
      <c r="T315" s="19">
        <v>0</v>
      </c>
      <c r="U315" s="15">
        <v>0</v>
      </c>
      <c r="V315" s="20" t="s">
        <v>417</v>
      </c>
      <c r="W315" s="20" t="s">
        <v>1350</v>
      </c>
      <c r="X315" s="15" t="s">
        <v>912</v>
      </c>
    </row>
    <row r="316" spans="1:24" x14ac:dyDescent="0.25">
      <c r="A316" s="12" t="s">
        <v>753</v>
      </c>
      <c r="B316" s="13" t="s">
        <v>213</v>
      </c>
      <c r="C316" s="13" t="s">
        <v>778</v>
      </c>
      <c r="D316" s="14" t="str">
        <f>HYPERLINK(Tabulka48243[[#This Row],[Sloupec2]],Tabulka48243[[#This Row],[Sloupec1]])</f>
        <v>Growatt power cord for NEO (EU 5m)</v>
      </c>
      <c r="E316" s="15">
        <v>509037</v>
      </c>
      <c r="F316" s="15">
        <v>0</v>
      </c>
      <c r="G316" s="16" t="s">
        <v>220</v>
      </c>
      <c r="H316" s="16" t="s">
        <v>220</v>
      </c>
      <c r="I316" s="16">
        <v>5.5</v>
      </c>
      <c r="J316" s="16" t="s">
        <v>220</v>
      </c>
      <c r="K316" s="16" t="s">
        <v>220</v>
      </c>
      <c r="L316" s="16" t="s">
        <v>220</v>
      </c>
      <c r="M316" s="17">
        <v>25</v>
      </c>
      <c r="N316" s="15">
        <v>0</v>
      </c>
      <c r="O316" s="15">
        <v>0</v>
      </c>
      <c r="P316" s="15">
        <v>0</v>
      </c>
      <c r="Q316" s="15">
        <v>0</v>
      </c>
      <c r="R316" s="18">
        <v>1</v>
      </c>
      <c r="S316" s="18">
        <v>0</v>
      </c>
      <c r="T316" s="19">
        <v>0</v>
      </c>
      <c r="U316" s="15">
        <v>0</v>
      </c>
      <c r="V316" s="20" t="s">
        <v>418</v>
      </c>
      <c r="W316" s="20" t="s">
        <v>1351</v>
      </c>
      <c r="X316" s="15" t="s">
        <v>913</v>
      </c>
    </row>
    <row r="317" spans="1:24" x14ac:dyDescent="0.25">
      <c r="A317" s="12" t="s">
        <v>753</v>
      </c>
      <c r="B317" s="13" t="s">
        <v>213</v>
      </c>
      <c r="C317" s="13" t="s">
        <v>790</v>
      </c>
      <c r="D317" s="14" t="str">
        <f>HYPERLINK(Tabulka48243[[#This Row],[Sloupec2]],Tabulka48243[[#This Row],[Sloupec1]])</f>
        <v>Growatt SPM-E</v>
      </c>
      <c r="E317" s="15">
        <v>509051</v>
      </c>
      <c r="F317" s="15">
        <v>0</v>
      </c>
      <c r="G317" s="16" t="s">
        <v>220</v>
      </c>
      <c r="H317" s="16" t="s">
        <v>220</v>
      </c>
      <c r="I317" s="16">
        <v>88</v>
      </c>
      <c r="J317" s="16" t="s">
        <v>220</v>
      </c>
      <c r="K317" s="16" t="s">
        <v>220</v>
      </c>
      <c r="L317" s="16" t="s">
        <v>220</v>
      </c>
      <c r="M317" s="17">
        <v>14</v>
      </c>
      <c r="N317" s="15">
        <v>0</v>
      </c>
      <c r="O317" s="15">
        <v>0</v>
      </c>
      <c r="P317" s="15">
        <v>0</v>
      </c>
      <c r="Q317" s="15">
        <v>0</v>
      </c>
      <c r="R317" s="18">
        <v>2</v>
      </c>
      <c r="S317" s="18">
        <v>0</v>
      </c>
      <c r="T317" s="19">
        <v>0</v>
      </c>
      <c r="U317" s="15">
        <v>0</v>
      </c>
      <c r="V317" s="20" t="s">
        <v>419</v>
      </c>
      <c r="W317" s="20" t="s">
        <v>1352</v>
      </c>
      <c r="X317" s="15" t="s">
        <v>914</v>
      </c>
    </row>
    <row r="318" spans="1:24" x14ac:dyDescent="0.25">
      <c r="A318" s="12" t="s">
        <v>753</v>
      </c>
      <c r="B318" s="13" t="s">
        <v>213</v>
      </c>
      <c r="C318" s="13" t="s">
        <v>791</v>
      </c>
      <c r="D318" s="14" t="str">
        <f>HYPERLINK(Tabulka48243[[#This Row],[Sloupec2]],Tabulka48243[[#This Row],[Sloupec1]])</f>
        <v>Growatt SPM-C</v>
      </c>
      <c r="E318" s="15">
        <v>509201</v>
      </c>
      <c r="F318" s="15">
        <v>0</v>
      </c>
      <c r="G318" s="16" t="s">
        <v>220</v>
      </c>
      <c r="H318" s="16" t="s">
        <v>220</v>
      </c>
      <c r="I318" s="16">
        <v>88</v>
      </c>
      <c r="J318" s="16" t="s">
        <v>220</v>
      </c>
      <c r="K318" s="16" t="s">
        <v>220</v>
      </c>
      <c r="L318" s="16" t="s">
        <v>220</v>
      </c>
      <c r="M318" s="17">
        <v>69</v>
      </c>
      <c r="N318" s="15">
        <v>0</v>
      </c>
      <c r="O318" s="15">
        <v>0</v>
      </c>
      <c r="P318" s="15">
        <v>0</v>
      </c>
      <c r="Q318" s="15">
        <v>0</v>
      </c>
      <c r="R318" s="18">
        <v>2</v>
      </c>
      <c r="S318" s="18">
        <v>0</v>
      </c>
      <c r="T318" s="19">
        <v>0</v>
      </c>
      <c r="U318" s="15">
        <v>0</v>
      </c>
      <c r="V318" s="20" t="s">
        <v>420</v>
      </c>
      <c r="W318" s="20" t="s">
        <v>1353</v>
      </c>
      <c r="X318" s="15" t="s">
        <v>914</v>
      </c>
    </row>
    <row r="319" spans="1:24" x14ac:dyDescent="0.25">
      <c r="A319" s="12" t="s">
        <v>753</v>
      </c>
      <c r="B319" s="13" t="s">
        <v>213</v>
      </c>
      <c r="C319" s="13" t="s">
        <v>791</v>
      </c>
      <c r="D319" s="14" t="str">
        <f>HYPERLINK(Tabulka48243[[#This Row],[Sloupec2]],Tabulka48243[[#This Row],[Sloupec1]])</f>
        <v>Growatt TPM-C Three Phase Meter CHNT</v>
      </c>
      <c r="E319" s="15">
        <v>509031</v>
      </c>
      <c r="F319" s="15">
        <v>0</v>
      </c>
      <c r="G319" s="16" t="s">
        <v>220</v>
      </c>
      <c r="H319" s="16" t="s">
        <v>220</v>
      </c>
      <c r="I319" s="16">
        <v>121</v>
      </c>
      <c r="J319" s="16" t="s">
        <v>220</v>
      </c>
      <c r="K319" s="16" t="s">
        <v>220</v>
      </c>
      <c r="L319" s="16" t="s">
        <v>220</v>
      </c>
      <c r="M319" s="17">
        <v>264</v>
      </c>
      <c r="N319" s="15">
        <v>0</v>
      </c>
      <c r="O319" s="15">
        <v>0</v>
      </c>
      <c r="P319" s="15">
        <v>0</v>
      </c>
      <c r="Q319" s="15">
        <v>0</v>
      </c>
      <c r="R319" s="18">
        <v>2</v>
      </c>
      <c r="S319" s="18">
        <v>0</v>
      </c>
      <c r="T319" s="19">
        <v>0</v>
      </c>
      <c r="U319" s="15">
        <v>0</v>
      </c>
      <c r="V319" s="20" t="s">
        <v>421</v>
      </c>
      <c r="W319" s="20" t="s">
        <v>1354</v>
      </c>
      <c r="X319" s="15" t="s">
        <v>915</v>
      </c>
    </row>
    <row r="320" spans="1:24" x14ac:dyDescent="0.25">
      <c r="A320" s="12" t="s">
        <v>753</v>
      </c>
      <c r="B320" s="13" t="s">
        <v>213</v>
      </c>
      <c r="C320" s="13" t="s">
        <v>791</v>
      </c>
      <c r="D320" s="14" t="str">
        <f>HYPERLINK(Tabulka48243[[#This Row],[Sloupec2]],Tabulka48243[[#This Row],[Sloupec1]])</f>
        <v>Growatt TPM-E Three Phase Meter ETN</v>
      </c>
      <c r="E320" s="15">
        <v>509121</v>
      </c>
      <c r="F320" s="15">
        <v>0</v>
      </c>
      <c r="G320" s="16" t="s">
        <v>220</v>
      </c>
      <c r="H320" s="16" t="s">
        <v>220</v>
      </c>
      <c r="I320" s="16">
        <v>121</v>
      </c>
      <c r="J320" s="16" t="s">
        <v>220</v>
      </c>
      <c r="K320" s="16" t="s">
        <v>220</v>
      </c>
      <c r="L320" s="16" t="s">
        <v>220</v>
      </c>
      <c r="M320" s="17">
        <v>13</v>
      </c>
      <c r="N320" s="15">
        <v>0</v>
      </c>
      <c r="O320" s="15">
        <v>0</v>
      </c>
      <c r="P320" s="15">
        <v>0</v>
      </c>
      <c r="Q320" s="15">
        <v>0</v>
      </c>
      <c r="R320" s="18">
        <v>2</v>
      </c>
      <c r="S320" s="18">
        <v>0</v>
      </c>
      <c r="T320" s="19">
        <v>0</v>
      </c>
      <c r="U320" s="15">
        <v>0</v>
      </c>
      <c r="V320" s="20" t="s">
        <v>422</v>
      </c>
      <c r="W320" s="20" t="s">
        <v>1355</v>
      </c>
      <c r="X320" s="15" t="s">
        <v>916</v>
      </c>
    </row>
    <row r="321" spans="1:24" x14ac:dyDescent="0.25">
      <c r="A321" s="12" t="s">
        <v>753</v>
      </c>
      <c r="B321" s="13" t="s">
        <v>213</v>
      </c>
      <c r="C321" s="13" t="s">
        <v>791</v>
      </c>
      <c r="D321" s="14" t="str">
        <f>HYPERLINK(Tabulka48243[[#This Row],[Sloupec2]],Tabulka48243[[#This Row],[Sloupec1]])</f>
        <v>Growatt SDM 630</v>
      </c>
      <c r="E321" s="15">
        <v>509152</v>
      </c>
      <c r="F321" s="15">
        <v>0</v>
      </c>
      <c r="G321" s="16" t="s">
        <v>220</v>
      </c>
      <c r="H321" s="16" t="s">
        <v>220</v>
      </c>
      <c r="I321" s="16">
        <v>71.5</v>
      </c>
      <c r="J321" s="16" t="s">
        <v>220</v>
      </c>
      <c r="K321" s="16" t="s">
        <v>220</v>
      </c>
      <c r="L321" s="16" t="s">
        <v>220</v>
      </c>
      <c r="M321" s="17">
        <v>20</v>
      </c>
      <c r="N321" s="15">
        <v>0</v>
      </c>
      <c r="O321" s="15">
        <v>0</v>
      </c>
      <c r="P321" s="15">
        <v>0</v>
      </c>
      <c r="Q321" s="15">
        <v>0</v>
      </c>
      <c r="R321" s="18">
        <v>2</v>
      </c>
      <c r="S321" s="18">
        <v>0</v>
      </c>
      <c r="T321" s="19">
        <v>0</v>
      </c>
      <c r="U321" s="15">
        <v>0</v>
      </c>
      <c r="V321" s="20" t="s">
        <v>423</v>
      </c>
      <c r="W321" s="20" t="s">
        <v>1356</v>
      </c>
      <c r="X321" s="15" t="s">
        <v>917</v>
      </c>
    </row>
    <row r="322" spans="1:24" x14ac:dyDescent="0.25">
      <c r="A322" s="12" t="s">
        <v>753</v>
      </c>
      <c r="B322" s="13" t="s">
        <v>213</v>
      </c>
      <c r="C322" s="13" t="s">
        <v>791</v>
      </c>
      <c r="D322" s="14" t="str">
        <f>HYPERLINK(Tabulka48243[[#This Row],[Sloupec2]],Tabulka48243[[#This Row],[Sloupec1]])</f>
        <v>Growatt SPM-CT-E</v>
      </c>
      <c r="E322" s="15">
        <v>509191</v>
      </c>
      <c r="F322" s="15">
        <v>0</v>
      </c>
      <c r="G322" s="16" t="s">
        <v>220</v>
      </c>
      <c r="H322" s="16" t="s">
        <v>220</v>
      </c>
      <c r="I322" s="16">
        <v>110</v>
      </c>
      <c r="J322" s="16" t="s">
        <v>220</v>
      </c>
      <c r="K322" s="16" t="s">
        <v>220</v>
      </c>
      <c r="L322" s="16" t="s">
        <v>220</v>
      </c>
      <c r="M322" s="17">
        <v>37</v>
      </c>
      <c r="N322" s="15">
        <v>0</v>
      </c>
      <c r="O322" s="15">
        <v>0</v>
      </c>
      <c r="P322" s="15">
        <v>0</v>
      </c>
      <c r="Q322" s="15">
        <v>0</v>
      </c>
      <c r="R322" s="18">
        <v>2</v>
      </c>
      <c r="S322" s="18">
        <v>0</v>
      </c>
      <c r="T322" s="19">
        <v>0</v>
      </c>
      <c r="U322" s="15">
        <v>0</v>
      </c>
      <c r="V322" s="20" t="s">
        <v>424</v>
      </c>
      <c r="W322" s="20" t="s">
        <v>1357</v>
      </c>
      <c r="X322" s="15" t="s">
        <v>918</v>
      </c>
    </row>
    <row r="323" spans="1:24" x14ac:dyDescent="0.25">
      <c r="A323" s="12" t="s">
        <v>753</v>
      </c>
      <c r="B323" s="13" t="s">
        <v>213</v>
      </c>
      <c r="C323" s="13" t="s">
        <v>791</v>
      </c>
      <c r="D323" s="14" t="str">
        <f>HYPERLINK(Tabulka48243[[#This Row],[Sloupec2]],Tabulka48243[[#This Row],[Sloupec1]])</f>
        <v>Growatt TPM-CT-E(100A)</v>
      </c>
      <c r="E323" s="15">
        <v>509111</v>
      </c>
      <c r="F323" s="15">
        <v>0</v>
      </c>
      <c r="G323" s="16" t="s">
        <v>220</v>
      </c>
      <c r="H323" s="16" t="s">
        <v>220</v>
      </c>
      <c r="I323" s="16">
        <v>170.5</v>
      </c>
      <c r="J323" s="16" t="s">
        <v>220</v>
      </c>
      <c r="K323" s="16" t="s">
        <v>220</v>
      </c>
      <c r="L323" s="16" t="s">
        <v>220</v>
      </c>
      <c r="M323" s="17">
        <v>13</v>
      </c>
      <c r="N323" s="15">
        <v>0</v>
      </c>
      <c r="O323" s="15">
        <v>0</v>
      </c>
      <c r="P323" s="15">
        <v>0</v>
      </c>
      <c r="Q323" s="15">
        <v>0</v>
      </c>
      <c r="R323" s="18">
        <v>2</v>
      </c>
      <c r="S323" s="18">
        <v>0</v>
      </c>
      <c r="T323" s="19">
        <v>0</v>
      </c>
      <c r="U323" s="15">
        <v>0</v>
      </c>
      <c r="V323" s="20" t="s">
        <v>425</v>
      </c>
      <c r="W323" s="20" t="s">
        <v>1358</v>
      </c>
      <c r="X323" s="15" t="s">
        <v>919</v>
      </c>
    </row>
    <row r="324" spans="1:24" x14ac:dyDescent="0.25">
      <c r="A324" s="12" t="s">
        <v>753</v>
      </c>
      <c r="B324" s="13" t="s">
        <v>213</v>
      </c>
      <c r="C324" s="13" t="s">
        <v>791</v>
      </c>
      <c r="D324" s="14" t="str">
        <f>HYPERLINK(Tabulka48243[[#This Row],[Sloupec2]],Tabulka48243[[#This Row],[Sloupec1]])</f>
        <v>Growatt TPM-CT-E(250A)</v>
      </c>
      <c r="E324" s="15">
        <v>509091</v>
      </c>
      <c r="F324" s="15">
        <v>0</v>
      </c>
      <c r="G324" s="16" t="s">
        <v>220</v>
      </c>
      <c r="H324" s="16" t="s">
        <v>220</v>
      </c>
      <c r="I324" s="16">
        <v>225.5</v>
      </c>
      <c r="J324" s="16" t="s">
        <v>220</v>
      </c>
      <c r="K324" s="16" t="s">
        <v>220</v>
      </c>
      <c r="L324" s="16" t="s">
        <v>220</v>
      </c>
      <c r="M324" s="17">
        <v>33</v>
      </c>
      <c r="N324" s="15">
        <v>0</v>
      </c>
      <c r="O324" s="15">
        <v>0</v>
      </c>
      <c r="P324" s="15">
        <v>0</v>
      </c>
      <c r="Q324" s="15">
        <v>0</v>
      </c>
      <c r="R324" s="18">
        <v>2</v>
      </c>
      <c r="S324" s="18">
        <v>0</v>
      </c>
      <c r="T324" s="19">
        <v>0</v>
      </c>
      <c r="U324" s="15">
        <v>0</v>
      </c>
      <c r="V324" s="20" t="s">
        <v>426</v>
      </c>
      <c r="W324" s="20" t="s">
        <v>1359</v>
      </c>
      <c r="X324" s="15" t="s">
        <v>920</v>
      </c>
    </row>
    <row r="325" spans="1:24" x14ac:dyDescent="0.25">
      <c r="A325" s="12" t="s">
        <v>753</v>
      </c>
      <c r="B325" s="13" t="s">
        <v>213</v>
      </c>
      <c r="C325" s="13" t="s">
        <v>791</v>
      </c>
      <c r="D325" s="14" t="str">
        <f>HYPERLINK(Tabulka48243[[#This Row],[Sloupec2]],Tabulka48243[[#This Row],[Sloupec1]])</f>
        <v>Growatt TPM-CT-G(250A) (100KW)</v>
      </c>
      <c r="E325" s="15">
        <v>509144</v>
      </c>
      <c r="F325" s="15">
        <v>0</v>
      </c>
      <c r="G325" s="16" t="s">
        <v>220</v>
      </c>
      <c r="H325" s="16" t="s">
        <v>220</v>
      </c>
      <c r="I325" s="16">
        <v>97.9</v>
      </c>
      <c r="J325" s="16" t="s">
        <v>220</v>
      </c>
      <c r="K325" s="16" t="s">
        <v>220</v>
      </c>
      <c r="L325" s="16" t="s">
        <v>220</v>
      </c>
      <c r="M325" s="17">
        <v>3</v>
      </c>
      <c r="N325" s="15">
        <v>0</v>
      </c>
      <c r="O325" s="15">
        <v>0</v>
      </c>
      <c r="P325" s="15">
        <v>0</v>
      </c>
      <c r="Q325" s="15">
        <v>0</v>
      </c>
      <c r="R325" s="18">
        <v>2</v>
      </c>
      <c r="S325" s="18">
        <v>0</v>
      </c>
      <c r="T325" s="19">
        <v>0</v>
      </c>
      <c r="U325" s="15">
        <v>0</v>
      </c>
      <c r="V325" s="20" t="s">
        <v>427</v>
      </c>
      <c r="W325" s="20" t="s">
        <v>1360</v>
      </c>
      <c r="X325" s="15" t="s">
        <v>921</v>
      </c>
    </row>
    <row r="326" spans="1:24" x14ac:dyDescent="0.25">
      <c r="A326" s="12" t="s">
        <v>754</v>
      </c>
      <c r="B326" s="13" t="s">
        <v>213</v>
      </c>
      <c r="C326" s="13" t="s">
        <v>791</v>
      </c>
      <c r="D326" s="14" t="str">
        <f>HYPERLINK(Tabulka48243[[#This Row],[Sloupec2]],Tabulka48243[[#This Row],[Sloupec1]])</f>
        <v>Growatt TPM-CT-E-EU (250/5A)</v>
      </c>
      <c r="E326" s="15">
        <v>509141</v>
      </c>
      <c r="F326" s="15">
        <v>0</v>
      </c>
      <c r="G326" s="16" t="s">
        <v>220</v>
      </c>
      <c r="H326" s="16" t="s">
        <v>220</v>
      </c>
      <c r="I326" s="16">
        <v>191.4</v>
      </c>
      <c r="J326" s="16" t="s">
        <v>220</v>
      </c>
      <c r="K326" s="16" t="s">
        <v>220</v>
      </c>
      <c r="L326" s="16" t="s">
        <v>220</v>
      </c>
      <c r="M326" s="17">
        <v>1</v>
      </c>
      <c r="N326" s="15">
        <v>0</v>
      </c>
      <c r="O326" s="15">
        <v>0</v>
      </c>
      <c r="P326" s="15">
        <v>0</v>
      </c>
      <c r="Q326" s="15">
        <v>0</v>
      </c>
      <c r="R326" s="18">
        <v>2</v>
      </c>
      <c r="S326" s="18">
        <v>0</v>
      </c>
      <c r="T326" s="19">
        <v>0</v>
      </c>
      <c r="U326" s="15">
        <v>0</v>
      </c>
      <c r="V326" s="20" t="s">
        <v>428</v>
      </c>
      <c r="W326" s="20" t="s">
        <v>1361</v>
      </c>
      <c r="X326" s="15" t="s">
        <v>922</v>
      </c>
    </row>
    <row r="327" spans="1:24" x14ac:dyDescent="0.25">
      <c r="A327" s="12" t="s">
        <v>754</v>
      </c>
      <c r="B327" s="13" t="s">
        <v>213</v>
      </c>
      <c r="C327" s="13" t="s">
        <v>791</v>
      </c>
      <c r="D327" s="14" t="str">
        <f>HYPERLINK(Tabulka48243[[#This Row],[Sloupec2]],Tabulka48243[[#This Row],[Sloupec1]])</f>
        <v>Growatt TPM-CT-E-EU (600/5A)</v>
      </c>
      <c r="E327" s="15">
        <v>509142</v>
      </c>
      <c r="F327" s="15">
        <v>0</v>
      </c>
      <c r="G327" s="16" t="s">
        <v>220</v>
      </c>
      <c r="H327" s="16" t="s">
        <v>220</v>
      </c>
      <c r="I327" s="16">
        <v>233.2</v>
      </c>
      <c r="J327" s="16" t="s">
        <v>220</v>
      </c>
      <c r="K327" s="16" t="s">
        <v>220</v>
      </c>
      <c r="L327" s="16" t="s">
        <v>220</v>
      </c>
      <c r="M327" s="17">
        <v>9</v>
      </c>
      <c r="N327" s="15">
        <v>0</v>
      </c>
      <c r="O327" s="15">
        <v>0</v>
      </c>
      <c r="P327" s="15">
        <v>0</v>
      </c>
      <c r="Q327" s="15">
        <v>0</v>
      </c>
      <c r="R327" s="18">
        <v>2</v>
      </c>
      <c r="S327" s="18">
        <v>0</v>
      </c>
      <c r="T327" s="19">
        <v>0</v>
      </c>
      <c r="U327" s="15">
        <v>0</v>
      </c>
      <c r="V327" s="20" t="s">
        <v>429</v>
      </c>
      <c r="W327" s="20" t="s">
        <v>1362</v>
      </c>
      <c r="X327" s="15" t="s">
        <v>922</v>
      </c>
    </row>
    <row r="328" spans="1:24" x14ac:dyDescent="0.25">
      <c r="A328" s="12" t="s">
        <v>754</v>
      </c>
      <c r="B328" s="13" t="s">
        <v>213</v>
      </c>
      <c r="C328" s="13" t="s">
        <v>791</v>
      </c>
      <c r="D328" s="14" t="str">
        <f>HYPERLINK(Tabulka48243[[#This Row],[Sloupec2]],Tabulka48243[[#This Row],[Sloupec1]])</f>
        <v>Growatt ACREL250A/5A CT 3-in-1 (100KW)</v>
      </c>
      <c r="E328" s="15">
        <v>509147</v>
      </c>
      <c r="F328" s="15">
        <v>0</v>
      </c>
      <c r="G328" s="16" t="s">
        <v>220</v>
      </c>
      <c r="H328" s="16" t="s">
        <v>220</v>
      </c>
      <c r="I328" s="16">
        <v>85.8</v>
      </c>
      <c r="J328" s="16" t="s">
        <v>220</v>
      </c>
      <c r="K328" s="16" t="s">
        <v>220</v>
      </c>
      <c r="L328" s="16" t="s">
        <v>220</v>
      </c>
      <c r="M328" s="17">
        <v>32</v>
      </c>
      <c r="N328" s="15">
        <v>0</v>
      </c>
      <c r="O328" s="15">
        <v>0</v>
      </c>
      <c r="P328" s="15">
        <v>0</v>
      </c>
      <c r="Q328" s="15">
        <v>0</v>
      </c>
      <c r="R328" s="18">
        <v>2</v>
      </c>
      <c r="S328" s="18">
        <v>0</v>
      </c>
      <c r="T328" s="19">
        <v>0</v>
      </c>
      <c r="U328" s="15">
        <v>0</v>
      </c>
      <c r="V328" s="20" t="s">
        <v>430</v>
      </c>
      <c r="W328" s="20" t="s">
        <v>1363</v>
      </c>
      <c r="X328" s="15" t="s">
        <v>923</v>
      </c>
    </row>
    <row r="329" spans="1:24" x14ac:dyDescent="0.25">
      <c r="A329" s="12" t="s">
        <v>754</v>
      </c>
      <c r="B329" s="13" t="s">
        <v>213</v>
      </c>
      <c r="C329" s="13" t="s">
        <v>791</v>
      </c>
      <c r="D329" s="14" t="str">
        <f>HYPERLINK(Tabulka48243[[#This Row],[Sloupec2]],Tabulka48243[[#This Row],[Sloupec1]])</f>
        <v>Growatt ACREL600A/5A CT 3-in-1 (300KW)</v>
      </c>
      <c r="E329" s="15">
        <v>509145</v>
      </c>
      <c r="F329" s="15">
        <v>0</v>
      </c>
      <c r="G329" s="16" t="s">
        <v>220</v>
      </c>
      <c r="H329" s="16" t="s">
        <v>220</v>
      </c>
      <c r="I329" s="16">
        <v>118.8</v>
      </c>
      <c r="J329" s="16" t="s">
        <v>220</v>
      </c>
      <c r="K329" s="16" t="s">
        <v>220</v>
      </c>
      <c r="L329" s="16" t="s">
        <v>220</v>
      </c>
      <c r="M329" s="17">
        <v>46</v>
      </c>
      <c r="N329" s="15">
        <v>0</v>
      </c>
      <c r="O329" s="15">
        <v>0</v>
      </c>
      <c r="P329" s="15">
        <v>0</v>
      </c>
      <c r="Q329" s="15">
        <v>0</v>
      </c>
      <c r="R329" s="18">
        <v>2</v>
      </c>
      <c r="S329" s="18">
        <v>0</v>
      </c>
      <c r="T329" s="19">
        <v>0</v>
      </c>
      <c r="U329" s="15">
        <v>0</v>
      </c>
      <c r="V329" s="20" t="s">
        <v>431</v>
      </c>
      <c r="W329" s="20" t="s">
        <v>1364</v>
      </c>
      <c r="X329" s="15" t="s">
        <v>923</v>
      </c>
    </row>
    <row r="330" spans="1:24" x14ac:dyDescent="0.25">
      <c r="A330" s="12" t="s">
        <v>754</v>
      </c>
      <c r="B330" s="13" t="s">
        <v>213</v>
      </c>
      <c r="C330" s="13" t="s">
        <v>791</v>
      </c>
      <c r="D330" s="14" t="str">
        <f>HYPERLINK(Tabulka48243[[#This Row],[Sloupec2]],Tabulka48243[[#This Row],[Sloupec1]])</f>
        <v>Growatt ACREL1200A/5A CT 3-in-1 (600KW)</v>
      </c>
      <c r="E330" s="15">
        <v>509146</v>
      </c>
      <c r="F330" s="15">
        <v>0</v>
      </c>
      <c r="G330" s="16" t="s">
        <v>220</v>
      </c>
      <c r="H330" s="16" t="s">
        <v>220</v>
      </c>
      <c r="I330" s="16">
        <v>170.5</v>
      </c>
      <c r="J330" s="16" t="s">
        <v>220</v>
      </c>
      <c r="K330" s="16" t="s">
        <v>220</v>
      </c>
      <c r="L330" s="16" t="s">
        <v>220</v>
      </c>
      <c r="M330" s="17">
        <v>47</v>
      </c>
      <c r="N330" s="15">
        <v>0</v>
      </c>
      <c r="O330" s="15">
        <v>0</v>
      </c>
      <c r="P330" s="15">
        <v>0</v>
      </c>
      <c r="Q330" s="15">
        <v>0</v>
      </c>
      <c r="R330" s="18">
        <v>2</v>
      </c>
      <c r="S330" s="18">
        <v>0</v>
      </c>
      <c r="T330" s="19">
        <v>0</v>
      </c>
      <c r="U330" s="15">
        <v>0</v>
      </c>
      <c r="V330" s="20" t="s">
        <v>432</v>
      </c>
      <c r="W330" s="20" t="s">
        <v>1365</v>
      </c>
      <c r="X330" s="15" t="s">
        <v>923</v>
      </c>
    </row>
    <row r="331" spans="1:24" x14ac:dyDescent="0.25">
      <c r="A331" s="12" t="s">
        <v>754</v>
      </c>
      <c r="B331" s="13" t="s">
        <v>213</v>
      </c>
      <c r="C331" s="13" t="s">
        <v>791</v>
      </c>
      <c r="D331" s="14" t="str">
        <f>HYPERLINK(Tabulka48243[[#This Row],[Sloupec2]],Tabulka48243[[#This Row],[Sloupec1]])</f>
        <v>Growatt ACREL 2000A/5A CT 3-in-1 (1MW)</v>
      </c>
      <c r="E331" s="15">
        <v>509148</v>
      </c>
      <c r="F331" s="15">
        <v>0</v>
      </c>
      <c r="G331" s="16" t="s">
        <v>220</v>
      </c>
      <c r="H331" s="16" t="s">
        <v>220</v>
      </c>
      <c r="I331" s="16">
        <v>278.3</v>
      </c>
      <c r="J331" s="16" t="s">
        <v>220</v>
      </c>
      <c r="K331" s="16" t="s">
        <v>220</v>
      </c>
      <c r="L331" s="16" t="s">
        <v>220</v>
      </c>
      <c r="M331" s="17">
        <v>35</v>
      </c>
      <c r="N331" s="15">
        <v>0</v>
      </c>
      <c r="O331" s="15">
        <v>0</v>
      </c>
      <c r="P331" s="15">
        <v>0</v>
      </c>
      <c r="Q331" s="15">
        <v>0</v>
      </c>
      <c r="R331" s="18">
        <v>2</v>
      </c>
      <c r="S331" s="18">
        <v>0</v>
      </c>
      <c r="T331" s="19">
        <v>0</v>
      </c>
      <c r="U331" s="15">
        <v>0</v>
      </c>
      <c r="V331" s="20" t="s">
        <v>433</v>
      </c>
      <c r="W331" s="20" t="s">
        <v>1366</v>
      </c>
      <c r="X331" s="15" t="s">
        <v>923</v>
      </c>
    </row>
    <row r="332" spans="1:24" x14ac:dyDescent="0.25">
      <c r="A332" s="12" t="s">
        <v>753</v>
      </c>
      <c r="B332" s="13" t="s">
        <v>434</v>
      </c>
      <c r="C332" s="13" t="s">
        <v>792</v>
      </c>
      <c r="D332" s="14" t="str">
        <f>HYPERLINK(Tabulka48243[[#This Row],[Sloupec2]],Tabulka48243[[#This Row],[Sloupec1]])</f>
        <v>Tigo TS4-A-O (700W/15A,MC4)</v>
      </c>
      <c r="E332" s="15">
        <v>417021</v>
      </c>
      <c r="F332" s="15">
        <v>0</v>
      </c>
      <c r="G332" s="16" t="s">
        <v>220</v>
      </c>
      <c r="H332" s="16" t="s">
        <v>220</v>
      </c>
      <c r="I332" s="16">
        <v>27.16</v>
      </c>
      <c r="J332" s="16" t="s">
        <v>220</v>
      </c>
      <c r="K332" s="16" t="s">
        <v>220</v>
      </c>
      <c r="L332" s="16" t="s">
        <v>220</v>
      </c>
      <c r="M332" s="17">
        <v>-2340</v>
      </c>
      <c r="N332" s="15">
        <v>0</v>
      </c>
      <c r="O332" s="15">
        <v>0</v>
      </c>
      <c r="P332" s="15">
        <v>0</v>
      </c>
      <c r="Q332" s="15">
        <v>0</v>
      </c>
      <c r="R332" s="18">
        <v>25</v>
      </c>
      <c r="S332" s="18">
        <v>0</v>
      </c>
      <c r="T332" s="19">
        <v>0</v>
      </c>
      <c r="U332" s="15">
        <v>0</v>
      </c>
      <c r="V332" s="20" t="s">
        <v>435</v>
      </c>
      <c r="W332" s="20" t="s">
        <v>1367</v>
      </c>
      <c r="X332" s="15" t="s">
        <v>924</v>
      </c>
    </row>
    <row r="333" spans="1:24" x14ac:dyDescent="0.25">
      <c r="A333" s="12" t="s">
        <v>753</v>
      </c>
      <c r="B333" s="13" t="s">
        <v>434</v>
      </c>
      <c r="C333" s="13" t="s">
        <v>792</v>
      </c>
      <c r="D333" s="14" t="str">
        <f>HYPERLINK(Tabulka48243[[#This Row],[Sloupec2]],Tabulka48243[[#This Row],[Sloupec1]])</f>
        <v>Tigo TS4-A-O (700W/20A Isc, MC4)</v>
      </c>
      <c r="E333" s="15">
        <v>417141</v>
      </c>
      <c r="F333" s="15">
        <v>0</v>
      </c>
      <c r="G333" s="16" t="s">
        <v>220</v>
      </c>
      <c r="H333" s="16" t="s">
        <v>220</v>
      </c>
      <c r="I333" s="16">
        <v>27.16</v>
      </c>
      <c r="J333" s="16" t="s">
        <v>220</v>
      </c>
      <c r="K333" s="16" t="s">
        <v>220</v>
      </c>
      <c r="L333" s="16" t="s">
        <v>220</v>
      </c>
      <c r="M333" s="17">
        <v>12000</v>
      </c>
      <c r="N333" s="15">
        <v>0</v>
      </c>
      <c r="O333" s="15">
        <v>0</v>
      </c>
      <c r="P333" s="15">
        <v>0</v>
      </c>
      <c r="Q333" s="15">
        <v>0</v>
      </c>
      <c r="R333" s="18">
        <v>25</v>
      </c>
      <c r="S333" s="18">
        <v>0</v>
      </c>
      <c r="T333" s="19">
        <v>0</v>
      </c>
      <c r="U333" s="15">
        <v>0</v>
      </c>
      <c r="V333" s="20" t="s">
        <v>436</v>
      </c>
      <c r="W333" s="20" t="s">
        <v>1368</v>
      </c>
      <c r="X333" s="15" t="s">
        <v>925</v>
      </c>
    </row>
    <row r="334" spans="1:24" x14ac:dyDescent="0.25">
      <c r="A334" s="12" t="s">
        <v>753</v>
      </c>
      <c r="B334" s="13" t="s">
        <v>434</v>
      </c>
      <c r="C334" s="13" t="s">
        <v>792</v>
      </c>
      <c r="D334" s="14" t="str">
        <f>HYPERLINK(Tabulka48243[[#This Row],[Sloupec2]],Tabulka48243[[#This Row],[Sloupec1]])</f>
        <v>Tigo TS4-A-S (700W/20A, Isc, MC4)</v>
      </c>
      <c r="E334" s="15">
        <v>417131</v>
      </c>
      <c r="F334" s="15">
        <v>0</v>
      </c>
      <c r="G334" s="16" t="s">
        <v>220</v>
      </c>
      <c r="H334" s="16" t="s">
        <v>220</v>
      </c>
      <c r="I334" s="16">
        <v>20.440000000000001</v>
      </c>
      <c r="J334" s="16" t="s">
        <v>220</v>
      </c>
      <c r="K334" s="16" t="s">
        <v>220</v>
      </c>
      <c r="L334" s="16" t="s">
        <v>220</v>
      </c>
      <c r="M334" s="17">
        <v>2158</v>
      </c>
      <c r="N334" s="15">
        <v>0</v>
      </c>
      <c r="O334" s="15">
        <v>0</v>
      </c>
      <c r="P334" s="15">
        <v>0</v>
      </c>
      <c r="Q334" s="15">
        <v>0</v>
      </c>
      <c r="R334" s="18">
        <v>25</v>
      </c>
      <c r="S334" s="18">
        <v>0</v>
      </c>
      <c r="T334" s="19">
        <v>0</v>
      </c>
      <c r="U334" s="15">
        <v>0</v>
      </c>
      <c r="V334" s="20" t="s">
        <v>437</v>
      </c>
      <c r="W334" s="20" t="s">
        <v>1369</v>
      </c>
      <c r="X334" s="15" t="s">
        <v>792</v>
      </c>
    </row>
    <row r="335" spans="1:24" x14ac:dyDescent="0.25">
      <c r="A335" s="12" t="s">
        <v>753</v>
      </c>
      <c r="B335" s="13" t="s">
        <v>434</v>
      </c>
      <c r="C335" s="13" t="s">
        <v>792</v>
      </c>
      <c r="D335" s="14" t="str">
        <f>HYPERLINK(Tabulka48243[[#This Row],[Sloupec2]],Tabulka48243[[#This Row],[Sloupec1]])</f>
        <v>Tigo TS4-A-F (700W/20A (Isc), MC4)</v>
      </c>
      <c r="E335" s="15">
        <v>417101</v>
      </c>
      <c r="F335" s="15">
        <v>0</v>
      </c>
      <c r="G335" s="16" t="s">
        <v>220</v>
      </c>
      <c r="H335" s="16" t="s">
        <v>220</v>
      </c>
      <c r="I335" s="16">
        <v>18.64</v>
      </c>
      <c r="J335" s="16" t="s">
        <v>220</v>
      </c>
      <c r="K335" s="16" t="s">
        <v>220</v>
      </c>
      <c r="L335" s="16" t="s">
        <v>220</v>
      </c>
      <c r="M335" s="17">
        <v>4800</v>
      </c>
      <c r="N335" s="15">
        <v>0</v>
      </c>
      <c r="O335" s="15">
        <v>0</v>
      </c>
      <c r="P335" s="15">
        <v>0</v>
      </c>
      <c r="Q335" s="15">
        <v>0</v>
      </c>
      <c r="R335" s="18">
        <v>25</v>
      </c>
      <c r="S335" s="18">
        <v>0</v>
      </c>
      <c r="T335" s="19">
        <v>0</v>
      </c>
      <c r="U335" s="15">
        <v>0</v>
      </c>
      <c r="V335" s="20" t="s">
        <v>438</v>
      </c>
      <c r="W335" s="20" t="s">
        <v>1370</v>
      </c>
      <c r="X335" s="15" t="s">
        <v>792</v>
      </c>
    </row>
    <row r="336" spans="1:24" x14ac:dyDescent="0.25">
      <c r="A336" s="12" t="s">
        <v>753</v>
      </c>
      <c r="B336" s="13" t="s">
        <v>434</v>
      </c>
      <c r="C336" s="13" t="s">
        <v>792</v>
      </c>
      <c r="D336" s="14" t="str">
        <f>HYPERLINK(Tabulka48243[[#This Row],[Sloupec2]],Tabulka48243[[#This Row],[Sloupec1]])</f>
        <v>Tigo TS4-A-2F (1000W/20A Isc, MC4)</v>
      </c>
      <c r="E336" s="15">
        <v>417121</v>
      </c>
      <c r="F336" s="15">
        <v>0</v>
      </c>
      <c r="G336" s="16" t="s">
        <v>220</v>
      </c>
      <c r="H336" s="16" t="s">
        <v>220</v>
      </c>
      <c r="I336" s="16">
        <v>30.89</v>
      </c>
      <c r="J336" s="16" t="s">
        <v>220</v>
      </c>
      <c r="K336" s="16" t="s">
        <v>220</v>
      </c>
      <c r="L336" s="16" t="s">
        <v>220</v>
      </c>
      <c r="M336" s="17">
        <v>5389</v>
      </c>
      <c r="N336" s="15">
        <v>0</v>
      </c>
      <c r="O336" s="15">
        <v>0</v>
      </c>
      <c r="P336" s="15">
        <v>0</v>
      </c>
      <c r="Q336" s="15">
        <v>0</v>
      </c>
      <c r="R336" s="18">
        <v>25</v>
      </c>
      <c r="S336" s="18">
        <v>0</v>
      </c>
      <c r="T336" s="19">
        <v>0</v>
      </c>
      <c r="U336" s="15">
        <v>0</v>
      </c>
      <c r="V336" s="20" t="s">
        <v>439</v>
      </c>
      <c r="W336" s="20" t="s">
        <v>1371</v>
      </c>
      <c r="X336" s="15" t="s">
        <v>926</v>
      </c>
    </row>
    <row r="337" spans="1:24" x14ac:dyDescent="0.25">
      <c r="A337" s="12" t="s">
        <v>753</v>
      </c>
      <c r="B337" s="13" t="s">
        <v>434</v>
      </c>
      <c r="C337" s="13" t="s">
        <v>792</v>
      </c>
      <c r="D337" s="14" t="str">
        <f>HYPERLINK(Tabulka48243[[#This Row],[Sloupec2]],Tabulka48243[[#This Row],[Sloupec1]])</f>
        <v>Tigo TS4-A-2F (1400W/25A(Isc),MC4)</v>
      </c>
      <c r="E337" s="15">
        <v>417111</v>
      </c>
      <c r="F337" s="15">
        <v>0</v>
      </c>
      <c r="G337" s="16" t="s">
        <v>220</v>
      </c>
      <c r="H337" s="16" t="s">
        <v>220</v>
      </c>
      <c r="I337" s="16">
        <v>32.54</v>
      </c>
      <c r="J337" s="16" t="s">
        <v>220</v>
      </c>
      <c r="K337" s="16" t="s">
        <v>220</v>
      </c>
      <c r="L337" s="16" t="s">
        <v>220</v>
      </c>
      <c r="M337" s="17">
        <v>3469</v>
      </c>
      <c r="N337" s="15">
        <v>0</v>
      </c>
      <c r="O337" s="15">
        <v>0</v>
      </c>
      <c r="P337" s="15">
        <v>0</v>
      </c>
      <c r="Q337" s="15">
        <v>0</v>
      </c>
      <c r="R337" s="18">
        <v>25</v>
      </c>
      <c r="S337" s="18">
        <v>0</v>
      </c>
      <c r="T337" s="19">
        <v>0</v>
      </c>
      <c r="U337" s="15">
        <v>0</v>
      </c>
      <c r="V337" s="20" t="s">
        <v>440</v>
      </c>
      <c r="W337" s="20" t="s">
        <v>1372</v>
      </c>
      <c r="X337" s="15" t="s">
        <v>792</v>
      </c>
    </row>
    <row r="338" spans="1:24" x14ac:dyDescent="0.25">
      <c r="A338" s="12" t="s">
        <v>753</v>
      </c>
      <c r="B338" s="13" t="s">
        <v>434</v>
      </c>
      <c r="C338" s="13" t="s">
        <v>792</v>
      </c>
      <c r="D338" s="14" t="str">
        <f>HYPERLINK(Tabulka48243[[#This Row],[Sloupec2]],Tabulka48243[[#This Row],[Sloupec1]])</f>
        <v>Tigo TS4-X-O (800W/ 25A (Isc), MC4)</v>
      </c>
      <c r="E338" s="15">
        <v>417091</v>
      </c>
      <c r="F338" s="15">
        <v>0</v>
      </c>
      <c r="G338" s="16" t="s">
        <v>220</v>
      </c>
      <c r="H338" s="16" t="s">
        <v>220</v>
      </c>
      <c r="I338" s="16">
        <v>39.9</v>
      </c>
      <c r="J338" s="16" t="s">
        <v>220</v>
      </c>
      <c r="K338" s="16" t="s">
        <v>220</v>
      </c>
      <c r="L338" s="16" t="s">
        <v>220</v>
      </c>
      <c r="M338" s="17">
        <v>958</v>
      </c>
      <c r="N338" s="15">
        <v>0</v>
      </c>
      <c r="O338" s="15">
        <v>0</v>
      </c>
      <c r="P338" s="15">
        <v>0</v>
      </c>
      <c r="Q338" s="15">
        <v>0</v>
      </c>
      <c r="R338" s="18">
        <v>0</v>
      </c>
      <c r="S338" s="18">
        <v>0</v>
      </c>
      <c r="T338" s="19">
        <v>0</v>
      </c>
      <c r="U338" s="15">
        <v>0</v>
      </c>
      <c r="V338" s="20" t="s">
        <v>441</v>
      </c>
      <c r="W338" s="20" t="s">
        <v>1373</v>
      </c>
      <c r="X338" s="15" t="s">
        <v>927</v>
      </c>
    </row>
    <row r="339" spans="1:24" x14ac:dyDescent="0.25">
      <c r="A339" s="12" t="s">
        <v>753</v>
      </c>
      <c r="B339" s="13" t="s">
        <v>434</v>
      </c>
      <c r="C339" s="13" t="s">
        <v>792</v>
      </c>
      <c r="D339" s="14" t="str">
        <f>HYPERLINK(Tabulka48243[[#This Row],[Sloupec2]],Tabulka48243[[#This Row],[Sloupec1]])</f>
        <v>Tigo CCA Kit + napájecí zdroj</v>
      </c>
      <c r="E339" s="15">
        <v>417002</v>
      </c>
      <c r="F339" s="15">
        <v>0</v>
      </c>
      <c r="G339" s="16" t="s">
        <v>220</v>
      </c>
      <c r="H339" s="16" t="s">
        <v>220</v>
      </c>
      <c r="I339" s="16">
        <v>130.99</v>
      </c>
      <c r="J339" s="16" t="s">
        <v>220</v>
      </c>
      <c r="K339" s="16" t="s">
        <v>220</v>
      </c>
      <c r="L339" s="16" t="s">
        <v>220</v>
      </c>
      <c r="M339" s="17">
        <v>537</v>
      </c>
      <c r="N339" s="15">
        <v>0</v>
      </c>
      <c r="O339" s="15">
        <v>0</v>
      </c>
      <c r="P339" s="15">
        <v>0</v>
      </c>
      <c r="Q339" s="15">
        <v>0</v>
      </c>
      <c r="R339" s="18">
        <v>5</v>
      </c>
      <c r="S339" s="18">
        <v>0</v>
      </c>
      <c r="T339" s="19">
        <v>0</v>
      </c>
      <c r="U339" s="15">
        <v>0</v>
      </c>
      <c r="V339" s="20" t="s">
        <v>442</v>
      </c>
      <c r="W339" s="20" t="s">
        <v>1374</v>
      </c>
      <c r="X339" s="15" t="s">
        <v>928</v>
      </c>
    </row>
    <row r="340" spans="1:24" x14ac:dyDescent="0.25">
      <c r="A340" s="12" t="s">
        <v>753</v>
      </c>
      <c r="B340" s="13" t="s">
        <v>434</v>
      </c>
      <c r="C340" s="13" t="s">
        <v>792</v>
      </c>
      <c r="D340" s="14" t="str">
        <f>HYPERLINK(Tabulka48243[[#This Row],[Sloupec2]],Tabulka48243[[#This Row],[Sloupec1]])</f>
        <v>Tigo Access Point (TAP)</v>
      </c>
      <c r="E340" s="15">
        <v>417012</v>
      </c>
      <c r="F340" s="15">
        <v>0</v>
      </c>
      <c r="G340" s="16" t="s">
        <v>220</v>
      </c>
      <c r="H340" s="16" t="s">
        <v>220</v>
      </c>
      <c r="I340" s="16">
        <v>33.020000000000003</v>
      </c>
      <c r="J340" s="16" t="s">
        <v>220</v>
      </c>
      <c r="K340" s="16" t="s">
        <v>220</v>
      </c>
      <c r="L340" s="16" t="s">
        <v>220</v>
      </c>
      <c r="M340" s="17">
        <v>588</v>
      </c>
      <c r="N340" s="15">
        <v>0</v>
      </c>
      <c r="O340" s="15">
        <v>0</v>
      </c>
      <c r="P340" s="15">
        <v>0</v>
      </c>
      <c r="Q340" s="15">
        <v>0</v>
      </c>
      <c r="R340" s="18">
        <v>5</v>
      </c>
      <c r="S340" s="18">
        <v>0</v>
      </c>
      <c r="T340" s="19">
        <v>0</v>
      </c>
      <c r="U340" s="15">
        <v>0</v>
      </c>
      <c r="V340" s="20" t="s">
        <v>443</v>
      </c>
      <c r="W340" s="20" t="s">
        <v>1375</v>
      </c>
      <c r="X340" s="15" t="s">
        <v>929</v>
      </c>
    </row>
    <row r="341" spans="1:24" x14ac:dyDescent="0.25">
      <c r="A341" s="12" t="s">
        <v>753</v>
      </c>
      <c r="B341" s="13" t="s">
        <v>434</v>
      </c>
      <c r="C341" s="13" t="s">
        <v>792</v>
      </c>
      <c r="D341" s="14" t="str">
        <f>HYPERLINK(Tabulka48243[[#This Row],[Sloupec2]],Tabulka48243[[#This Row],[Sloupec1]])</f>
        <v>Tigo RSS-transmitter</v>
      </c>
      <c r="E341" s="15">
        <v>417042</v>
      </c>
      <c r="F341" s="15">
        <v>0</v>
      </c>
      <c r="G341" s="16" t="s">
        <v>220</v>
      </c>
      <c r="H341" s="16" t="s">
        <v>220</v>
      </c>
      <c r="I341" s="16">
        <v>36.65</v>
      </c>
      <c r="J341" s="16" t="s">
        <v>220</v>
      </c>
      <c r="K341" s="16" t="s">
        <v>220</v>
      </c>
      <c r="L341" s="16" t="s">
        <v>220</v>
      </c>
      <c r="M341" s="17">
        <v>1346</v>
      </c>
      <c r="N341" s="15">
        <v>0</v>
      </c>
      <c r="O341" s="15">
        <v>0</v>
      </c>
      <c r="P341" s="15">
        <v>0</v>
      </c>
      <c r="Q341" s="15">
        <v>0</v>
      </c>
      <c r="R341" s="18">
        <v>10</v>
      </c>
      <c r="S341" s="18">
        <v>0</v>
      </c>
      <c r="T341" s="19">
        <v>0</v>
      </c>
      <c r="U341" s="15">
        <v>0</v>
      </c>
      <c r="V341" s="20" t="s">
        <v>444</v>
      </c>
      <c r="W341" s="20" t="s">
        <v>1376</v>
      </c>
      <c r="X341" s="15" t="s">
        <v>930</v>
      </c>
    </row>
    <row r="342" spans="1:24" x14ac:dyDescent="0.25">
      <c r="A342" s="12" t="s">
        <v>753</v>
      </c>
      <c r="B342" s="13" t="s">
        <v>434</v>
      </c>
      <c r="C342" s="13" t="s">
        <v>792</v>
      </c>
      <c r="D342" s="14" t="str">
        <f>HYPERLINK(Tabulka48243[[#This Row],[Sloupec2]],Tabulka48243[[#This Row],[Sloupec1]])</f>
        <v>Tigo RSS-transmitter, PS, outdoor kit</v>
      </c>
      <c r="E342" s="15">
        <v>417043</v>
      </c>
      <c r="F342" s="15">
        <v>0</v>
      </c>
      <c r="G342" s="16" t="s">
        <v>220</v>
      </c>
      <c r="H342" s="16" t="s">
        <v>220</v>
      </c>
      <c r="I342" s="16">
        <v>94.15</v>
      </c>
      <c r="J342" s="16" t="s">
        <v>220</v>
      </c>
      <c r="K342" s="16" t="s">
        <v>220</v>
      </c>
      <c r="L342" s="16" t="s">
        <v>220</v>
      </c>
      <c r="M342" s="17">
        <v>189</v>
      </c>
      <c r="N342" s="15">
        <v>0</v>
      </c>
      <c r="O342" s="15">
        <v>0</v>
      </c>
      <c r="P342" s="15">
        <v>0</v>
      </c>
      <c r="Q342" s="15">
        <v>0</v>
      </c>
      <c r="R342" s="18">
        <v>10</v>
      </c>
      <c r="S342" s="18">
        <v>0</v>
      </c>
      <c r="T342" s="19">
        <v>0</v>
      </c>
      <c r="U342" s="15">
        <v>0</v>
      </c>
      <c r="V342" s="20" t="s">
        <v>445</v>
      </c>
      <c r="W342" s="20" t="s">
        <v>1377</v>
      </c>
      <c r="X342" s="15" t="s">
        <v>930</v>
      </c>
    </row>
    <row r="343" spans="1:24" x14ac:dyDescent="0.25">
      <c r="A343" s="12" t="s">
        <v>753</v>
      </c>
      <c r="B343" s="13" t="s">
        <v>434</v>
      </c>
      <c r="C343" s="13" t="s">
        <v>792</v>
      </c>
      <c r="D343" s="14" t="str">
        <f>HYPERLINK(Tabulka48243[[#This Row],[Sloupec2]],Tabulka48243[[#This Row],[Sloupec1]])</f>
        <v>Tigo RSS Signal Detector</v>
      </c>
      <c r="E343" s="15">
        <v>417044</v>
      </c>
      <c r="F343" s="15">
        <v>0</v>
      </c>
      <c r="G343" s="16" t="s">
        <v>220</v>
      </c>
      <c r="H343" s="16" t="s">
        <v>220</v>
      </c>
      <c r="I343" s="16">
        <v>212</v>
      </c>
      <c r="J343" s="16" t="s">
        <v>220</v>
      </c>
      <c r="K343" s="16" t="s">
        <v>220</v>
      </c>
      <c r="L343" s="16" t="s">
        <v>220</v>
      </c>
      <c r="M343" s="17">
        <v>13</v>
      </c>
      <c r="N343" s="15">
        <v>0</v>
      </c>
      <c r="O343" s="15">
        <v>0</v>
      </c>
      <c r="P343" s="15">
        <v>0</v>
      </c>
      <c r="Q343" s="15">
        <v>0</v>
      </c>
      <c r="R343" s="18">
        <v>5</v>
      </c>
      <c r="S343" s="18">
        <v>0</v>
      </c>
      <c r="T343" s="19">
        <v>0</v>
      </c>
      <c r="U343" s="15">
        <v>0</v>
      </c>
      <c r="V343" s="20" t="s">
        <v>446</v>
      </c>
      <c r="W343" s="20" t="s">
        <v>1378</v>
      </c>
      <c r="X343" s="15" t="s">
        <v>931</v>
      </c>
    </row>
    <row r="344" spans="1:24" x14ac:dyDescent="0.25">
      <c r="A344" s="12" t="s">
        <v>754</v>
      </c>
      <c r="B344" s="13" t="s">
        <v>447</v>
      </c>
      <c r="C344" s="13" t="s">
        <v>784</v>
      </c>
      <c r="D344" s="14" t="str">
        <f>HYPERLINK(Tabulka48243[[#This Row],[Sloupec2]],Tabulka48243[[#This Row],[Sloupec1]])</f>
        <v>FV inverter SolarEdge SE10K-RW0TEBEN4</v>
      </c>
      <c r="E344" s="15">
        <v>212106</v>
      </c>
      <c r="F344" s="15">
        <v>10</v>
      </c>
      <c r="G344" s="16" t="s">
        <v>220</v>
      </c>
      <c r="H344" s="16" t="s">
        <v>220</v>
      </c>
      <c r="I344" s="16">
        <v>871.6</v>
      </c>
      <c r="J344" s="16" t="s">
        <v>220</v>
      </c>
      <c r="K344" s="16" t="s">
        <v>220</v>
      </c>
      <c r="L344" s="16" t="s">
        <v>220</v>
      </c>
      <c r="M344" s="17">
        <v>49</v>
      </c>
      <c r="N344" s="15">
        <v>0</v>
      </c>
      <c r="O344" s="15">
        <v>0</v>
      </c>
      <c r="P344" s="15">
        <v>0</v>
      </c>
      <c r="Q344" s="15">
        <v>0</v>
      </c>
      <c r="R344" s="18">
        <v>12</v>
      </c>
      <c r="S344" s="18">
        <v>0</v>
      </c>
      <c r="T344" s="19">
        <v>0</v>
      </c>
      <c r="U344" s="15">
        <v>0</v>
      </c>
      <c r="V344" s="20" t="s">
        <v>448</v>
      </c>
      <c r="W344" s="20" t="s">
        <v>1379</v>
      </c>
      <c r="X344" s="15" t="s">
        <v>932</v>
      </c>
    </row>
    <row r="345" spans="1:24" x14ac:dyDescent="0.25">
      <c r="A345" s="12" t="s">
        <v>754</v>
      </c>
      <c r="B345" s="13" t="s">
        <v>447</v>
      </c>
      <c r="C345" s="13" t="s">
        <v>784</v>
      </c>
      <c r="D345" s="14" t="str">
        <f>HYPERLINK(Tabulka48243[[#This Row],[Sloupec2]],Tabulka48243[[#This Row],[Sloupec1]])</f>
        <v>FV inverter SolarEdge SE10K-RWB48BFN4 - Home Hub Inverter</v>
      </c>
      <c r="E345" s="15">
        <v>212107</v>
      </c>
      <c r="F345" s="15">
        <v>10</v>
      </c>
      <c r="G345" s="16" t="s">
        <v>220</v>
      </c>
      <c r="H345" s="16" t="s">
        <v>220</v>
      </c>
      <c r="I345" s="16">
        <v>1540.14</v>
      </c>
      <c r="J345" s="16" t="s">
        <v>220</v>
      </c>
      <c r="K345" s="16" t="s">
        <v>220</v>
      </c>
      <c r="L345" s="16" t="s">
        <v>220</v>
      </c>
      <c r="M345" s="17">
        <v>-14</v>
      </c>
      <c r="N345" s="15">
        <v>0</v>
      </c>
      <c r="O345" s="15">
        <v>0</v>
      </c>
      <c r="P345" s="15">
        <v>0</v>
      </c>
      <c r="Q345" s="15">
        <v>0</v>
      </c>
      <c r="R345" s="18">
        <v>12</v>
      </c>
      <c r="S345" s="18">
        <v>0</v>
      </c>
      <c r="T345" s="19">
        <v>0</v>
      </c>
      <c r="U345" s="15">
        <v>0</v>
      </c>
      <c r="V345" s="20" t="s">
        <v>449</v>
      </c>
      <c r="W345" s="20" t="s">
        <v>1380</v>
      </c>
      <c r="X345" s="15" t="s">
        <v>933</v>
      </c>
    </row>
    <row r="346" spans="1:24" x14ac:dyDescent="0.25">
      <c r="A346" s="12" t="s">
        <v>754</v>
      </c>
      <c r="B346" s="13" t="s">
        <v>447</v>
      </c>
      <c r="C346" s="13" t="s">
        <v>784</v>
      </c>
      <c r="D346" s="14" t="str">
        <f>HYPERLINK(Tabulka48243[[#This Row],[Sloupec2]],Tabulka48243[[#This Row],[Sloupec1]])</f>
        <v>FV inverter SolarEdge SE12.5-RW0T0BNN4</v>
      </c>
      <c r="E346" s="15">
        <v>212121</v>
      </c>
      <c r="F346" s="15">
        <v>12.5</v>
      </c>
      <c r="G346" s="16" t="s">
        <v>220</v>
      </c>
      <c r="H346" s="16" t="s">
        <v>220</v>
      </c>
      <c r="I346" s="16">
        <v>904.86</v>
      </c>
      <c r="J346" s="16" t="s">
        <v>220</v>
      </c>
      <c r="K346" s="16" t="s">
        <v>220</v>
      </c>
      <c r="L346" s="16" t="s">
        <v>220</v>
      </c>
      <c r="M346" s="17">
        <v>23</v>
      </c>
      <c r="N346" s="15">
        <v>0</v>
      </c>
      <c r="O346" s="15">
        <v>0</v>
      </c>
      <c r="P346" s="15">
        <v>0</v>
      </c>
      <c r="Q346" s="15">
        <v>0</v>
      </c>
      <c r="R346" s="18">
        <v>12</v>
      </c>
      <c r="S346" s="18">
        <v>0</v>
      </c>
      <c r="T346" s="19">
        <v>0</v>
      </c>
      <c r="U346" s="15">
        <v>0</v>
      </c>
      <c r="V346" s="20" t="s">
        <v>450</v>
      </c>
      <c r="W346" s="20" t="s">
        <v>1381</v>
      </c>
      <c r="X346" s="15" t="s">
        <v>934</v>
      </c>
    </row>
    <row r="347" spans="1:24" x14ac:dyDescent="0.25">
      <c r="A347" s="12" t="s">
        <v>754</v>
      </c>
      <c r="B347" s="13" t="s">
        <v>447</v>
      </c>
      <c r="C347" s="13" t="s">
        <v>784</v>
      </c>
      <c r="D347" s="14" t="str">
        <f>HYPERLINK(Tabulka48243[[#This Row],[Sloupec2]],Tabulka48243[[#This Row],[Sloupec1]])</f>
        <v>FV inverter SolarEdge SE16K - RW0T0BNN4</v>
      </c>
      <c r="E347" s="15">
        <v>212161</v>
      </c>
      <c r="F347" s="15">
        <v>16</v>
      </c>
      <c r="G347" s="16" t="s">
        <v>220</v>
      </c>
      <c r="H347" s="16" t="s">
        <v>220</v>
      </c>
      <c r="I347" s="16">
        <v>925.61</v>
      </c>
      <c r="J347" s="16" t="s">
        <v>220</v>
      </c>
      <c r="K347" s="16" t="s">
        <v>220</v>
      </c>
      <c r="L347" s="16" t="s">
        <v>220</v>
      </c>
      <c r="M347" s="17">
        <v>43</v>
      </c>
      <c r="N347" s="15">
        <v>0</v>
      </c>
      <c r="O347" s="15">
        <v>0</v>
      </c>
      <c r="P347" s="15">
        <v>0</v>
      </c>
      <c r="Q347" s="15">
        <v>0</v>
      </c>
      <c r="R347" s="18">
        <v>12</v>
      </c>
      <c r="S347" s="18">
        <v>0</v>
      </c>
      <c r="T347" s="19">
        <v>0</v>
      </c>
      <c r="U347" s="15">
        <v>0</v>
      </c>
      <c r="V347" s="20" t="s">
        <v>451</v>
      </c>
      <c r="W347" s="20" t="s">
        <v>1382</v>
      </c>
      <c r="X347" s="15" t="s">
        <v>935</v>
      </c>
    </row>
    <row r="348" spans="1:24" x14ac:dyDescent="0.25">
      <c r="A348" s="12" t="s">
        <v>754</v>
      </c>
      <c r="B348" s="13" t="s">
        <v>447</v>
      </c>
      <c r="C348" s="13" t="s">
        <v>784</v>
      </c>
      <c r="D348" s="14" t="str">
        <f>HYPERLINK(Tabulka48243[[#This Row],[Sloupec2]],Tabulka48243[[#This Row],[Sloupec1]])</f>
        <v>FV inverter SolarEdge SE17K - RW0T0BNN4</v>
      </c>
      <c r="E348" s="15">
        <v>212171</v>
      </c>
      <c r="F348" s="15">
        <v>17</v>
      </c>
      <c r="G348" s="16" t="s">
        <v>220</v>
      </c>
      <c r="H348" s="16" t="s">
        <v>220</v>
      </c>
      <c r="I348" s="16">
        <v>958.47</v>
      </c>
      <c r="J348" s="16" t="s">
        <v>220</v>
      </c>
      <c r="K348" s="16" t="s">
        <v>220</v>
      </c>
      <c r="L348" s="16" t="s">
        <v>220</v>
      </c>
      <c r="M348" s="17">
        <v>59</v>
      </c>
      <c r="N348" s="15">
        <v>0</v>
      </c>
      <c r="O348" s="15">
        <v>0</v>
      </c>
      <c r="P348" s="15">
        <v>0</v>
      </c>
      <c r="Q348" s="15">
        <v>0</v>
      </c>
      <c r="R348" s="18">
        <v>12</v>
      </c>
      <c r="S348" s="18">
        <v>0</v>
      </c>
      <c r="T348" s="19">
        <v>0</v>
      </c>
      <c r="U348" s="15">
        <v>0</v>
      </c>
      <c r="V348" s="20" t="s">
        <v>452</v>
      </c>
      <c r="W348" s="20" t="s">
        <v>1383</v>
      </c>
      <c r="X348" s="15" t="s">
        <v>936</v>
      </c>
    </row>
    <row r="349" spans="1:24" x14ac:dyDescent="0.25">
      <c r="A349" s="12" t="s">
        <v>754</v>
      </c>
      <c r="B349" s="13" t="s">
        <v>447</v>
      </c>
      <c r="C349" s="13" t="s">
        <v>784</v>
      </c>
      <c r="D349" s="14" t="str">
        <f>HYPERLINK(Tabulka48243[[#This Row],[Sloupec2]],Tabulka48243[[#This Row],[Sloupec1]])</f>
        <v>FV inverter SolarEdge - SE20K_RW00IBNM4</v>
      </c>
      <c r="E349" s="15">
        <v>212201</v>
      </c>
      <c r="F349" s="15">
        <v>20</v>
      </c>
      <c r="G349" s="16" t="s">
        <v>220</v>
      </c>
      <c r="H349" s="16" t="s">
        <v>220</v>
      </c>
      <c r="I349" s="16">
        <v>1041.22</v>
      </c>
      <c r="J349" s="16" t="s">
        <v>220</v>
      </c>
      <c r="K349" s="16" t="s">
        <v>220</v>
      </c>
      <c r="L349" s="16" t="s">
        <v>220</v>
      </c>
      <c r="M349" s="17">
        <v>40</v>
      </c>
      <c r="N349" s="15">
        <v>0</v>
      </c>
      <c r="O349" s="15">
        <v>0</v>
      </c>
      <c r="P349" s="15">
        <v>0</v>
      </c>
      <c r="Q349" s="15">
        <v>0</v>
      </c>
      <c r="R349" s="18">
        <v>12</v>
      </c>
      <c r="S349" s="18">
        <v>0</v>
      </c>
      <c r="T349" s="19">
        <v>0</v>
      </c>
      <c r="U349" s="15">
        <v>0</v>
      </c>
      <c r="V349" s="20" t="s">
        <v>453</v>
      </c>
      <c r="W349" s="20" t="s">
        <v>1384</v>
      </c>
      <c r="X349" s="15" t="s">
        <v>937</v>
      </c>
    </row>
    <row r="350" spans="1:24" x14ac:dyDescent="0.25">
      <c r="A350" s="12" t="s">
        <v>754</v>
      </c>
      <c r="B350" s="13" t="s">
        <v>447</v>
      </c>
      <c r="C350" s="13" t="s">
        <v>784</v>
      </c>
      <c r="D350" s="14" t="str">
        <f>HYPERLINK(Tabulka48243[[#This Row],[Sloupec2]],Tabulka48243[[#This Row],[Sloupec1]])</f>
        <v>FV inverter SolarEdge SE25K-RW00IBNM4</v>
      </c>
      <c r="E350" s="15">
        <v>212251</v>
      </c>
      <c r="F350" s="15">
        <v>25</v>
      </c>
      <c r="G350" s="16" t="s">
        <v>220</v>
      </c>
      <c r="H350" s="16" t="s">
        <v>220</v>
      </c>
      <c r="I350" s="16">
        <v>1069.1300000000001</v>
      </c>
      <c r="J350" s="16" t="s">
        <v>220</v>
      </c>
      <c r="K350" s="16" t="s">
        <v>220</v>
      </c>
      <c r="L350" s="16" t="s">
        <v>220</v>
      </c>
      <c r="M350" s="17">
        <v>22</v>
      </c>
      <c r="N350" s="15">
        <v>0</v>
      </c>
      <c r="O350" s="15">
        <v>0</v>
      </c>
      <c r="P350" s="15">
        <v>0</v>
      </c>
      <c r="Q350" s="15">
        <v>0</v>
      </c>
      <c r="R350" s="18">
        <v>12</v>
      </c>
      <c r="S350" s="18">
        <v>0</v>
      </c>
      <c r="T350" s="19">
        <v>0</v>
      </c>
      <c r="U350" s="15">
        <v>0</v>
      </c>
      <c r="V350" s="20" t="s">
        <v>454</v>
      </c>
      <c r="W350" s="20" t="s">
        <v>1385</v>
      </c>
      <c r="X350" s="15" t="s">
        <v>938</v>
      </c>
    </row>
    <row r="351" spans="1:24" x14ac:dyDescent="0.25">
      <c r="A351" s="12" t="s">
        <v>754</v>
      </c>
      <c r="B351" s="13" t="s">
        <v>447</v>
      </c>
      <c r="C351" s="13" t="s">
        <v>784</v>
      </c>
      <c r="D351" s="14" t="str">
        <f>HYPERLINK(Tabulka48243[[#This Row],[Sloupec2]],Tabulka48243[[#This Row],[Sloupec1]])</f>
        <v>FV inverter SolarEdge SE30K-RW00IBNM4</v>
      </c>
      <c r="E351" s="15">
        <v>212301</v>
      </c>
      <c r="F351" s="15">
        <v>30</v>
      </c>
      <c r="G351" s="16" t="s">
        <v>220</v>
      </c>
      <c r="H351" s="16" t="s">
        <v>220</v>
      </c>
      <c r="I351" s="16">
        <v>1144.7</v>
      </c>
      <c r="J351" s="16" t="s">
        <v>220</v>
      </c>
      <c r="K351" s="16" t="s">
        <v>220</v>
      </c>
      <c r="L351" s="16" t="s">
        <v>220</v>
      </c>
      <c r="M351" s="17">
        <v>65</v>
      </c>
      <c r="N351" s="15">
        <v>0</v>
      </c>
      <c r="O351" s="15">
        <v>0</v>
      </c>
      <c r="P351" s="15">
        <v>0</v>
      </c>
      <c r="Q351" s="15">
        <v>0</v>
      </c>
      <c r="R351" s="18">
        <v>12</v>
      </c>
      <c r="S351" s="18">
        <v>0</v>
      </c>
      <c r="T351" s="19">
        <v>0</v>
      </c>
      <c r="U351" s="15">
        <v>0</v>
      </c>
      <c r="V351" s="20" t="s">
        <v>455</v>
      </c>
      <c r="W351" s="20" t="s">
        <v>1386</v>
      </c>
      <c r="X351" s="15" t="s">
        <v>939</v>
      </c>
    </row>
    <row r="352" spans="1:24" x14ac:dyDescent="0.25">
      <c r="A352" s="12" t="s">
        <v>754</v>
      </c>
      <c r="B352" s="13" t="s">
        <v>447</v>
      </c>
      <c r="C352" s="13" t="s">
        <v>784</v>
      </c>
      <c r="D352" s="14" t="str">
        <f>HYPERLINK(Tabulka48243[[#This Row],[Sloupec2]],Tabulka48243[[#This Row],[Sloupec1]])</f>
        <v>FV inverter SolarEdge SE33.3K-RW00IBNM4</v>
      </c>
      <c r="E352" s="15">
        <v>212331</v>
      </c>
      <c r="F352" s="15">
        <v>33.299999999999997</v>
      </c>
      <c r="G352" s="16" t="s">
        <v>220</v>
      </c>
      <c r="H352" s="16" t="s">
        <v>220</v>
      </c>
      <c r="I352" s="16">
        <v>1189.6300000000001</v>
      </c>
      <c r="J352" s="16" t="s">
        <v>220</v>
      </c>
      <c r="K352" s="16" t="s">
        <v>220</v>
      </c>
      <c r="L352" s="16" t="s">
        <v>220</v>
      </c>
      <c r="M352" s="17">
        <v>35</v>
      </c>
      <c r="N352" s="15">
        <v>0</v>
      </c>
      <c r="O352" s="15">
        <v>0</v>
      </c>
      <c r="P352" s="15">
        <v>0</v>
      </c>
      <c r="Q352" s="15">
        <v>0</v>
      </c>
      <c r="R352" s="18">
        <v>12</v>
      </c>
      <c r="S352" s="18">
        <v>0</v>
      </c>
      <c r="T352" s="19">
        <v>0</v>
      </c>
      <c r="U352" s="15">
        <v>0</v>
      </c>
      <c r="V352" s="20" t="s">
        <v>456</v>
      </c>
      <c r="W352" s="20" t="s">
        <v>1387</v>
      </c>
      <c r="X352" s="15" t="s">
        <v>940</v>
      </c>
    </row>
    <row r="353" spans="1:24" x14ac:dyDescent="0.25">
      <c r="A353" s="12" t="s">
        <v>754</v>
      </c>
      <c r="B353" s="13" t="s">
        <v>447</v>
      </c>
      <c r="C353" s="13" t="s">
        <v>784</v>
      </c>
      <c r="D353" s="14" t="str">
        <f>HYPERLINK(Tabulka48243[[#This Row],[Sloupec2]],Tabulka48243[[#This Row],[Sloupec1]])</f>
        <v>FV inverter SolarEdge SE50K-RW00IBNM4</v>
      </c>
      <c r="E353" s="15">
        <v>212501</v>
      </c>
      <c r="F353" s="15">
        <v>50</v>
      </c>
      <c r="G353" s="16" t="s">
        <v>220</v>
      </c>
      <c r="H353" s="16" t="s">
        <v>220</v>
      </c>
      <c r="I353" s="16">
        <v>514.5</v>
      </c>
      <c r="J353" s="16" t="s">
        <v>220</v>
      </c>
      <c r="K353" s="16" t="s">
        <v>220</v>
      </c>
      <c r="L353" s="16" t="s">
        <v>220</v>
      </c>
      <c r="M353" s="17">
        <v>79</v>
      </c>
      <c r="N353" s="15">
        <v>0</v>
      </c>
      <c r="O353" s="15">
        <v>0</v>
      </c>
      <c r="P353" s="15">
        <v>0</v>
      </c>
      <c r="Q353" s="15">
        <v>0</v>
      </c>
      <c r="R353" s="18">
        <v>12</v>
      </c>
      <c r="S353" s="18">
        <v>0</v>
      </c>
      <c r="T353" s="19">
        <v>0</v>
      </c>
      <c r="U353" s="15">
        <v>0</v>
      </c>
      <c r="V353" s="20" t="s">
        <v>457</v>
      </c>
      <c r="W353" s="20" t="s">
        <v>1388</v>
      </c>
      <c r="X353" s="15" t="s">
        <v>941</v>
      </c>
    </row>
    <row r="354" spans="1:24" x14ac:dyDescent="0.25">
      <c r="A354" s="12" t="s">
        <v>754</v>
      </c>
      <c r="B354" s="13" t="s">
        <v>447</v>
      </c>
      <c r="C354" s="13" t="s">
        <v>784</v>
      </c>
      <c r="D354" s="14" t="str">
        <f>HYPERLINK(Tabulka48243[[#This Row],[Sloupec2]],Tabulka48243[[#This Row],[Sloupec1]])</f>
        <v>FV inverter SolarEdge SE50K-RW00IBPQ4 - DC switch</v>
      </c>
      <c r="E354" s="15">
        <v>212502</v>
      </c>
      <c r="F354" s="15">
        <v>50</v>
      </c>
      <c r="G354" s="16" t="s">
        <v>220</v>
      </c>
      <c r="H354" s="16" t="s">
        <v>220</v>
      </c>
      <c r="I354" s="16">
        <v>644.70000000000005</v>
      </c>
      <c r="J354" s="16" t="s">
        <v>220</v>
      </c>
      <c r="K354" s="16" t="s">
        <v>220</v>
      </c>
      <c r="L354" s="16" t="s">
        <v>220</v>
      </c>
      <c r="M354" s="17">
        <v>2</v>
      </c>
      <c r="N354" s="15">
        <v>0</v>
      </c>
      <c r="O354" s="15">
        <v>0</v>
      </c>
      <c r="P354" s="15">
        <v>0</v>
      </c>
      <c r="Q354" s="15">
        <v>0</v>
      </c>
      <c r="R354" s="18">
        <v>12</v>
      </c>
      <c r="S354" s="18">
        <v>0</v>
      </c>
      <c r="T354" s="19">
        <v>0</v>
      </c>
      <c r="U354" s="15">
        <v>0</v>
      </c>
      <c r="V354" s="20" t="s">
        <v>458</v>
      </c>
      <c r="W354" s="20" t="s">
        <v>1389</v>
      </c>
      <c r="X354" s="15" t="s">
        <v>784</v>
      </c>
    </row>
    <row r="355" spans="1:24" x14ac:dyDescent="0.25">
      <c r="A355" s="12" t="s">
        <v>754</v>
      </c>
      <c r="B355" s="13" t="s">
        <v>447</v>
      </c>
      <c r="C355" s="13" t="s">
        <v>784</v>
      </c>
      <c r="D355" s="14" t="str">
        <f>HYPERLINK(Tabulka48243[[#This Row],[Sloupec2]],Tabulka48243[[#This Row],[Sloupec1]])</f>
        <v>FV inverter SolarEdge SE66.6K-RW00IBNM4</v>
      </c>
      <c r="E355" s="15">
        <v>212661</v>
      </c>
      <c r="F355" s="15">
        <v>66.599999999999994</v>
      </c>
      <c r="G355" s="16" t="s">
        <v>220</v>
      </c>
      <c r="H355" s="16" t="s">
        <v>220</v>
      </c>
      <c r="I355" s="16">
        <v>777.38</v>
      </c>
      <c r="J355" s="16" t="s">
        <v>220</v>
      </c>
      <c r="K355" s="16" t="s">
        <v>220</v>
      </c>
      <c r="L355" s="16" t="s">
        <v>220</v>
      </c>
      <c r="M355" s="17">
        <v>44</v>
      </c>
      <c r="N355" s="15">
        <v>0</v>
      </c>
      <c r="O355" s="15">
        <v>0</v>
      </c>
      <c r="P355" s="15">
        <v>0</v>
      </c>
      <c r="Q355" s="15">
        <v>0</v>
      </c>
      <c r="R355" s="18">
        <v>12</v>
      </c>
      <c r="S355" s="18">
        <v>0</v>
      </c>
      <c r="T355" s="19">
        <v>0</v>
      </c>
      <c r="U355" s="15">
        <v>0</v>
      </c>
      <c r="V355" s="20" t="s">
        <v>459</v>
      </c>
      <c r="W355" s="20" t="s">
        <v>1390</v>
      </c>
      <c r="X355" s="15" t="s">
        <v>942</v>
      </c>
    </row>
    <row r="356" spans="1:24" x14ac:dyDescent="0.25">
      <c r="A356" s="12" t="s">
        <v>754</v>
      </c>
      <c r="B356" s="13" t="s">
        <v>447</v>
      </c>
      <c r="C356" s="13" t="s">
        <v>784</v>
      </c>
      <c r="D356" s="14" t="str">
        <f>HYPERLINK(Tabulka48243[[#This Row],[Sloupec2]],Tabulka48243[[#This Row],[Sloupec1]])</f>
        <v>FV inverter SolarEdge SE90K-RW00IBNM4</v>
      </c>
      <c r="E356" s="15">
        <v>212901</v>
      </c>
      <c r="F356" s="15">
        <v>90</v>
      </c>
      <c r="G356" s="16" t="s">
        <v>220</v>
      </c>
      <c r="H356" s="16" t="s">
        <v>220</v>
      </c>
      <c r="I356" s="16">
        <v>934.05</v>
      </c>
      <c r="J356" s="16" t="s">
        <v>220</v>
      </c>
      <c r="K356" s="16" t="s">
        <v>220</v>
      </c>
      <c r="L356" s="16" t="s">
        <v>220</v>
      </c>
      <c r="M356" s="17">
        <v>66</v>
      </c>
      <c r="N356" s="15">
        <v>0</v>
      </c>
      <c r="O356" s="15">
        <v>0</v>
      </c>
      <c r="P356" s="15">
        <v>0</v>
      </c>
      <c r="Q356" s="15">
        <v>0</v>
      </c>
      <c r="R356" s="18">
        <v>12</v>
      </c>
      <c r="S356" s="18">
        <v>0</v>
      </c>
      <c r="T356" s="19">
        <v>0</v>
      </c>
      <c r="U356" s="15">
        <v>0</v>
      </c>
      <c r="V356" s="20" t="s">
        <v>460</v>
      </c>
      <c r="W356" s="20" t="s">
        <v>1391</v>
      </c>
      <c r="X356" s="15" t="s">
        <v>943</v>
      </c>
    </row>
    <row r="357" spans="1:24" x14ac:dyDescent="0.25">
      <c r="A357" s="12" t="s">
        <v>754</v>
      </c>
      <c r="B357" s="13" t="s">
        <v>447</v>
      </c>
      <c r="C357" s="13" t="s">
        <v>784</v>
      </c>
      <c r="D357" s="14" t="str">
        <f>HYPERLINK(Tabulka48243[[#This Row],[Sloupec2]],Tabulka48243[[#This Row],[Sloupec1]])</f>
        <v>FV inverter SolarEdge SE100K-RW00IBNM4</v>
      </c>
      <c r="E357" s="15">
        <v>212102</v>
      </c>
      <c r="F357" s="15">
        <v>100</v>
      </c>
      <c r="G357" s="16" t="s">
        <v>220</v>
      </c>
      <c r="H357" s="16" t="s">
        <v>220</v>
      </c>
      <c r="I357" s="16">
        <v>976.56</v>
      </c>
      <c r="J357" s="16" t="s">
        <v>220</v>
      </c>
      <c r="K357" s="16" t="s">
        <v>220</v>
      </c>
      <c r="L357" s="16" t="s">
        <v>220</v>
      </c>
      <c r="M357" s="17">
        <v>82</v>
      </c>
      <c r="N357" s="15">
        <v>0</v>
      </c>
      <c r="O357" s="15">
        <v>0</v>
      </c>
      <c r="P357" s="15">
        <v>0</v>
      </c>
      <c r="Q357" s="15">
        <v>0</v>
      </c>
      <c r="R357" s="18">
        <v>12</v>
      </c>
      <c r="S357" s="18">
        <v>0</v>
      </c>
      <c r="T357" s="19">
        <v>0</v>
      </c>
      <c r="U357" s="15">
        <v>0</v>
      </c>
      <c r="V357" s="20" t="s">
        <v>461</v>
      </c>
      <c r="W357" s="20" t="s">
        <v>1392</v>
      </c>
      <c r="X357" s="15" t="s">
        <v>944</v>
      </c>
    </row>
    <row r="358" spans="1:24" x14ac:dyDescent="0.25">
      <c r="A358" s="12" t="s">
        <v>754</v>
      </c>
      <c r="B358" s="13" t="s">
        <v>447</v>
      </c>
      <c r="C358" s="13" t="s">
        <v>784</v>
      </c>
      <c r="D358" s="14" t="str">
        <f>HYPERLINK(Tabulka48243[[#This Row],[Sloupec2]],Tabulka48243[[#This Row],[Sloupec1]])</f>
        <v>FV inverter SolarEdge SE100K-RW00IBNQ4 - DC switch</v>
      </c>
      <c r="E358" s="15">
        <v>212104</v>
      </c>
      <c r="F358" s="15">
        <v>100</v>
      </c>
      <c r="G358" s="16" t="s">
        <v>220</v>
      </c>
      <c r="H358" s="16" t="s">
        <v>220</v>
      </c>
      <c r="I358" s="16">
        <v>1074.8399999999999</v>
      </c>
      <c r="J358" s="16" t="s">
        <v>220</v>
      </c>
      <c r="K358" s="16" t="s">
        <v>220</v>
      </c>
      <c r="L358" s="16" t="s">
        <v>220</v>
      </c>
      <c r="M358" s="17">
        <v>0</v>
      </c>
      <c r="N358" s="15">
        <v>0</v>
      </c>
      <c r="O358" s="15">
        <v>0</v>
      </c>
      <c r="P358" s="15">
        <v>0</v>
      </c>
      <c r="Q358" s="15">
        <v>0</v>
      </c>
      <c r="R358" s="18">
        <v>12</v>
      </c>
      <c r="S358" s="18">
        <v>0</v>
      </c>
      <c r="T358" s="19">
        <v>0</v>
      </c>
      <c r="U358" s="15">
        <v>0</v>
      </c>
      <c r="V358" s="20" t="s">
        <v>462</v>
      </c>
      <c r="W358" s="20" t="s">
        <v>1393</v>
      </c>
      <c r="X358" s="15" t="s">
        <v>945</v>
      </c>
    </row>
    <row r="359" spans="1:24" x14ac:dyDescent="0.25">
      <c r="A359" s="12" t="s">
        <v>754</v>
      </c>
      <c r="B359" s="13" t="s">
        <v>447</v>
      </c>
      <c r="C359" s="13" t="s">
        <v>784</v>
      </c>
      <c r="D359" s="14" t="str">
        <f>HYPERLINK(Tabulka48243[[#This Row],[Sloupec2]],Tabulka48243[[#This Row],[Sloupec1]])</f>
        <v>FV inverter SolarEdge SECONDARY UNIVERSAL - SESUK_RW00INNN4</v>
      </c>
      <c r="E359" s="15">
        <v>212019</v>
      </c>
      <c r="F359" s="15">
        <v>0</v>
      </c>
      <c r="G359" s="16" t="s">
        <v>220</v>
      </c>
      <c r="H359" s="16" t="s">
        <v>220</v>
      </c>
      <c r="I359" s="16">
        <v>779.63</v>
      </c>
      <c r="J359" s="16" t="s">
        <v>220</v>
      </c>
      <c r="K359" s="16" t="s">
        <v>220</v>
      </c>
      <c r="L359" s="16" t="s">
        <v>220</v>
      </c>
      <c r="M359" s="17">
        <v>487</v>
      </c>
      <c r="N359" s="15">
        <v>0</v>
      </c>
      <c r="O359" s="15">
        <v>0</v>
      </c>
      <c r="P359" s="15">
        <v>0</v>
      </c>
      <c r="Q359" s="15">
        <v>0</v>
      </c>
      <c r="R359" s="18">
        <v>12</v>
      </c>
      <c r="S359" s="18">
        <v>0</v>
      </c>
      <c r="T359" s="19">
        <v>0</v>
      </c>
      <c r="U359" s="15">
        <v>0</v>
      </c>
      <c r="V359" s="20" t="s">
        <v>463</v>
      </c>
      <c r="W359" s="20" t="s">
        <v>1394</v>
      </c>
      <c r="X359" s="15" t="s">
        <v>946</v>
      </c>
    </row>
    <row r="360" spans="1:24" x14ac:dyDescent="0.25">
      <c r="A360" s="12" t="s">
        <v>754</v>
      </c>
      <c r="B360" s="13" t="s">
        <v>447</v>
      </c>
      <c r="C360" s="13" t="s">
        <v>784</v>
      </c>
      <c r="D360" s="14" t="str">
        <f>HYPERLINK(Tabulka48243[[#This Row],[Sloupec2]],Tabulka48243[[#This Row],[Sloupec1]])</f>
        <v>FV inverter SolarEdge SECONDARY UNIVERSAL - SESUK_RWROINNN4</v>
      </c>
      <c r="E360" s="15">
        <v>212010</v>
      </c>
      <c r="F360" s="15">
        <v>0</v>
      </c>
      <c r="G360" s="16" t="s">
        <v>220</v>
      </c>
      <c r="H360" s="16" t="s">
        <v>220</v>
      </c>
      <c r="I360" s="16">
        <v>779.63</v>
      </c>
      <c r="J360" s="16" t="s">
        <v>220</v>
      </c>
      <c r="K360" s="16" t="s">
        <v>220</v>
      </c>
      <c r="L360" s="16" t="s">
        <v>220</v>
      </c>
      <c r="M360" s="17">
        <v>10</v>
      </c>
      <c r="N360" s="15">
        <v>0</v>
      </c>
      <c r="O360" s="15">
        <v>0</v>
      </c>
      <c r="P360" s="15">
        <v>0</v>
      </c>
      <c r="Q360" s="15">
        <v>0</v>
      </c>
      <c r="R360" s="18">
        <v>12</v>
      </c>
      <c r="S360" s="18">
        <v>0</v>
      </c>
      <c r="T360" s="19">
        <v>0</v>
      </c>
      <c r="U360" s="15">
        <v>0</v>
      </c>
      <c r="V360" s="20" t="s">
        <v>464</v>
      </c>
      <c r="W360" s="20" t="s">
        <v>1395</v>
      </c>
      <c r="X360" s="15" t="s">
        <v>946</v>
      </c>
    </row>
    <row r="361" spans="1:24" x14ac:dyDescent="0.25">
      <c r="A361" s="12" t="s">
        <v>754</v>
      </c>
      <c r="B361" s="13" t="s">
        <v>447</v>
      </c>
      <c r="C361" s="13" t="s">
        <v>784</v>
      </c>
      <c r="D361" s="14" t="str">
        <f>HYPERLINK(Tabulka48243[[#This Row],[Sloupec2]],Tabulka48243[[#This Row],[Sloupec1]])</f>
        <v>Solaredge CSS – OD battery inverter PCS050-RW-400V-A01-01</v>
      </c>
      <c r="E361" s="15">
        <v>212503</v>
      </c>
      <c r="F361" s="15">
        <v>0</v>
      </c>
      <c r="G361" s="16" t="s">
        <v>220</v>
      </c>
      <c r="H361" s="16" t="s">
        <v>220</v>
      </c>
      <c r="I361" s="16">
        <v>3097.44</v>
      </c>
      <c r="J361" s="16" t="s">
        <v>220</v>
      </c>
      <c r="K361" s="16" t="s">
        <v>220</v>
      </c>
      <c r="L361" s="16" t="s">
        <v>220</v>
      </c>
      <c r="M361" s="17">
        <v>5</v>
      </c>
      <c r="N361" s="15">
        <v>0</v>
      </c>
      <c r="O361" s="15">
        <v>0</v>
      </c>
      <c r="P361" s="15">
        <v>0</v>
      </c>
      <c r="Q361" s="15">
        <v>0</v>
      </c>
      <c r="R361" s="18">
        <v>5</v>
      </c>
      <c r="S361" s="18">
        <v>0</v>
      </c>
      <c r="T361" s="19">
        <v>0</v>
      </c>
      <c r="U361" s="15">
        <v>0</v>
      </c>
      <c r="V361" s="20" t="s">
        <v>465</v>
      </c>
      <c r="W361" s="20" t="s">
        <v>1396</v>
      </c>
      <c r="X361" s="15" t="s">
        <v>947</v>
      </c>
    </row>
    <row r="362" spans="1:24" x14ac:dyDescent="0.25">
      <c r="A362" s="12" t="s">
        <v>754</v>
      </c>
      <c r="B362" s="13" t="s">
        <v>447</v>
      </c>
      <c r="C362" s="13" t="s">
        <v>786</v>
      </c>
      <c r="D362" s="14" t="str">
        <f>HYPERLINK(Tabulka48243[[#This Row],[Sloupec2]],Tabulka48243[[#This Row],[Sloupec1]])</f>
        <v>SolarEdge SET Home Hub Inverter SE10K-RWB48BFN4, 9,2kWh</v>
      </c>
      <c r="E362" s="15">
        <v>212001</v>
      </c>
      <c r="F362" s="15">
        <v>10</v>
      </c>
      <c r="G362" s="16" t="s">
        <v>220</v>
      </c>
      <c r="H362" s="16" t="s">
        <v>220</v>
      </c>
      <c r="I362" s="16">
        <v>4719.54</v>
      </c>
      <c r="J362" s="16" t="s">
        <v>220</v>
      </c>
      <c r="K362" s="16" t="s">
        <v>220</v>
      </c>
      <c r="L362" s="16" t="s">
        <v>220</v>
      </c>
      <c r="M362" s="17">
        <v>0</v>
      </c>
      <c r="N362" s="15">
        <v>0</v>
      </c>
      <c r="O362" s="15">
        <v>0</v>
      </c>
      <c r="P362" s="15">
        <v>0</v>
      </c>
      <c r="Q362" s="15">
        <v>0</v>
      </c>
      <c r="R362" s="18">
        <v>10</v>
      </c>
      <c r="S362" s="18">
        <v>0</v>
      </c>
      <c r="T362" s="19">
        <v>0</v>
      </c>
      <c r="U362" s="15">
        <v>0</v>
      </c>
      <c r="V362" s="20" t="s">
        <v>466</v>
      </c>
      <c r="W362" s="20" t="s">
        <v>1397</v>
      </c>
      <c r="X362" s="15" t="s">
        <v>948</v>
      </c>
    </row>
    <row r="363" spans="1:24" x14ac:dyDescent="0.25">
      <c r="A363" s="12" t="s">
        <v>754</v>
      </c>
      <c r="B363" s="13" t="s">
        <v>447</v>
      </c>
      <c r="C363" s="13" t="s">
        <v>786</v>
      </c>
      <c r="D363" s="14" t="str">
        <f>HYPERLINK(Tabulka48243[[#This Row],[Sloupec2]],Tabulka48243[[#This Row],[Sloupec1]])</f>
        <v>SolarEdge SET Home Hub Inverter SE10K-RWB48BFN4, 13,8kWh</v>
      </c>
      <c r="E363" s="15">
        <v>212002</v>
      </c>
      <c r="F363" s="15">
        <v>10</v>
      </c>
      <c r="G363" s="16" t="s">
        <v>220</v>
      </c>
      <c r="H363" s="16" t="s">
        <v>220</v>
      </c>
      <c r="I363" s="16">
        <v>6069.84</v>
      </c>
      <c r="J363" s="16" t="s">
        <v>220</v>
      </c>
      <c r="K363" s="16" t="s">
        <v>220</v>
      </c>
      <c r="L363" s="16" t="s">
        <v>220</v>
      </c>
      <c r="M363" s="17">
        <v>0</v>
      </c>
      <c r="N363" s="15">
        <v>0</v>
      </c>
      <c r="O363" s="15">
        <v>0</v>
      </c>
      <c r="P363" s="15">
        <v>0</v>
      </c>
      <c r="Q363" s="15">
        <v>0</v>
      </c>
      <c r="R363" s="18">
        <v>10</v>
      </c>
      <c r="S363" s="18">
        <v>0</v>
      </c>
      <c r="T363" s="19">
        <v>0</v>
      </c>
      <c r="U363" s="15">
        <v>0</v>
      </c>
      <c r="V363" s="20" t="s">
        <v>467</v>
      </c>
      <c r="W363" s="20" t="s">
        <v>1398</v>
      </c>
      <c r="X363" s="15" t="s">
        <v>949</v>
      </c>
    </row>
    <row r="364" spans="1:24" x14ac:dyDescent="0.25">
      <c r="A364" s="12" t="s">
        <v>754</v>
      </c>
      <c r="B364" s="13" t="s">
        <v>447</v>
      </c>
      <c r="C364" s="13" t="s">
        <v>786</v>
      </c>
      <c r="D364" s="14" t="str">
        <f>HYPERLINK(Tabulka48243[[#This Row],[Sloupec2]],Tabulka48243[[#This Row],[Sloupec1]])</f>
        <v>SolarEdge SET Home Hub Inverter SE10K-RWB48BFN4, 18,4kWh</v>
      </c>
      <c r="E364" s="15">
        <v>212003</v>
      </c>
      <c r="F364" s="15">
        <v>10</v>
      </c>
      <c r="G364" s="16" t="s">
        <v>220</v>
      </c>
      <c r="H364" s="16" t="s">
        <v>220</v>
      </c>
      <c r="I364" s="16">
        <v>7640.64</v>
      </c>
      <c r="J364" s="16" t="s">
        <v>220</v>
      </c>
      <c r="K364" s="16" t="s">
        <v>220</v>
      </c>
      <c r="L364" s="16" t="s">
        <v>220</v>
      </c>
      <c r="M364" s="17">
        <v>0</v>
      </c>
      <c r="N364" s="15">
        <v>0</v>
      </c>
      <c r="O364" s="15">
        <v>0</v>
      </c>
      <c r="P364" s="15">
        <v>0</v>
      </c>
      <c r="Q364" s="15">
        <v>0</v>
      </c>
      <c r="R364" s="18">
        <v>10</v>
      </c>
      <c r="S364" s="18">
        <v>0</v>
      </c>
      <c r="T364" s="19">
        <v>0</v>
      </c>
      <c r="U364" s="15">
        <v>0</v>
      </c>
      <c r="V364" s="20" t="s">
        <v>468</v>
      </c>
      <c r="W364" s="20" t="s">
        <v>1399</v>
      </c>
      <c r="X364" s="15" t="s">
        <v>950</v>
      </c>
    </row>
    <row r="365" spans="1:24" x14ac:dyDescent="0.25">
      <c r="A365" s="12" t="s">
        <v>753</v>
      </c>
      <c r="B365" s="13" t="s">
        <v>447</v>
      </c>
      <c r="C365" s="13" t="s">
        <v>786</v>
      </c>
      <c r="D365" s="14" t="str">
        <f>HYPERLINK(Tabulka48243[[#This Row],[Sloupec2]],Tabulka48243[[#This Row],[Sloupec1]])</f>
        <v>Solaredge SET CSS – OD battery / inverter / acs</v>
      </c>
      <c r="E365" s="15">
        <v>212004</v>
      </c>
      <c r="F365" s="15">
        <v>204.8</v>
      </c>
      <c r="G365" s="16" t="s">
        <v>220</v>
      </c>
      <c r="H365" s="16" t="s">
        <v>220</v>
      </c>
      <c r="I365" s="16">
        <v>36599.040000000001</v>
      </c>
      <c r="J365" s="16" t="s">
        <v>220</v>
      </c>
      <c r="K365" s="16" t="s">
        <v>220</v>
      </c>
      <c r="L365" s="16" t="s">
        <v>220</v>
      </c>
      <c r="M365" s="17">
        <v>0</v>
      </c>
      <c r="N365" s="15">
        <v>0</v>
      </c>
      <c r="O365" s="15">
        <v>0</v>
      </c>
      <c r="P365" s="15">
        <v>0</v>
      </c>
      <c r="Q365" s="15">
        <v>0</v>
      </c>
      <c r="R365" s="18">
        <v>10</v>
      </c>
      <c r="S365" s="18">
        <v>0</v>
      </c>
      <c r="T365" s="19">
        <v>0</v>
      </c>
      <c r="U365" s="15">
        <v>0</v>
      </c>
      <c r="V365" s="20" t="s">
        <v>469</v>
      </c>
      <c r="W365" s="20" t="s">
        <v>1400</v>
      </c>
      <c r="X365" s="15" t="s">
        <v>951</v>
      </c>
    </row>
    <row r="366" spans="1:24" x14ac:dyDescent="0.25">
      <c r="A366" s="12" t="s">
        <v>754</v>
      </c>
      <c r="B366" s="13" t="s">
        <v>447</v>
      </c>
      <c r="C366" s="13" t="s">
        <v>784</v>
      </c>
      <c r="D366" s="14" t="str">
        <f>HYPERLINK(Tabulka48243[[#This Row],[Sloupec2]],Tabulka48243[[#This Row],[Sloupec1]])</f>
        <v>SolarEdge SET SE50K-RW00IBNM4 + 2x SESUK_RW00INNN4</v>
      </c>
      <c r="E366" s="15">
        <v>212007</v>
      </c>
      <c r="F366" s="15">
        <v>50</v>
      </c>
      <c r="G366" s="16" t="s">
        <v>220</v>
      </c>
      <c r="H366" s="16" t="s">
        <v>220</v>
      </c>
      <c r="I366" s="16">
        <v>2073.7600000000002</v>
      </c>
      <c r="J366" s="16" t="s">
        <v>220</v>
      </c>
      <c r="K366" s="16" t="s">
        <v>220</v>
      </c>
      <c r="L366" s="16" t="s">
        <v>220</v>
      </c>
      <c r="M366" s="17">
        <v>0</v>
      </c>
      <c r="N366" s="15">
        <v>0</v>
      </c>
      <c r="O366" s="15">
        <v>0</v>
      </c>
      <c r="P366" s="15">
        <v>0</v>
      </c>
      <c r="Q366" s="15">
        <v>0</v>
      </c>
      <c r="R366" s="18">
        <v>12</v>
      </c>
      <c r="S366" s="18">
        <v>0</v>
      </c>
      <c r="T366" s="19">
        <v>0</v>
      </c>
      <c r="U366" s="15">
        <v>0</v>
      </c>
      <c r="V366" s="20" t="s">
        <v>470</v>
      </c>
      <c r="W366" s="20" t="s">
        <v>1401</v>
      </c>
      <c r="X366" s="15" t="s">
        <v>784</v>
      </c>
    </row>
    <row r="367" spans="1:24" x14ac:dyDescent="0.25">
      <c r="A367" s="12" t="s">
        <v>754</v>
      </c>
      <c r="B367" s="13" t="s">
        <v>447</v>
      </c>
      <c r="C367" s="13" t="s">
        <v>784</v>
      </c>
      <c r="D367" s="14" t="str">
        <f>HYPERLINK(Tabulka48243[[#This Row],[Sloupec2]],Tabulka48243[[#This Row],[Sloupec1]])</f>
        <v>SolarEdge SET SE66.6K-RW00IBNM4 + 2x SESUK_RW00INNN4</v>
      </c>
      <c r="E367" s="15">
        <v>212008</v>
      </c>
      <c r="F367" s="15">
        <v>66.599999999999994</v>
      </c>
      <c r="G367" s="16" t="s">
        <v>220</v>
      </c>
      <c r="H367" s="16" t="s">
        <v>220</v>
      </c>
      <c r="I367" s="16">
        <v>2336.64</v>
      </c>
      <c r="J367" s="16" t="s">
        <v>220</v>
      </c>
      <c r="K367" s="16" t="s">
        <v>220</v>
      </c>
      <c r="L367" s="16" t="s">
        <v>220</v>
      </c>
      <c r="M367" s="17">
        <v>0</v>
      </c>
      <c r="N367" s="15">
        <v>0</v>
      </c>
      <c r="O367" s="15">
        <v>0</v>
      </c>
      <c r="P367" s="15">
        <v>0</v>
      </c>
      <c r="Q367" s="15">
        <v>0</v>
      </c>
      <c r="R367" s="18">
        <v>12</v>
      </c>
      <c r="S367" s="18">
        <v>0</v>
      </c>
      <c r="T367" s="19">
        <v>0</v>
      </c>
      <c r="U367" s="15">
        <v>0</v>
      </c>
      <c r="V367" s="20" t="s">
        <v>471</v>
      </c>
      <c r="W367" s="20" t="s">
        <v>1402</v>
      </c>
      <c r="X367" s="15" t="s">
        <v>784</v>
      </c>
    </row>
    <row r="368" spans="1:24" x14ac:dyDescent="0.25">
      <c r="A368" s="12" t="s">
        <v>754</v>
      </c>
      <c r="B368" s="13" t="s">
        <v>447</v>
      </c>
      <c r="C368" s="13" t="s">
        <v>784</v>
      </c>
      <c r="D368" s="14" t="str">
        <f>HYPERLINK(Tabulka48243[[#This Row],[Sloupec2]],Tabulka48243[[#This Row],[Sloupec1]])</f>
        <v>SolarEdge SET SE90K-RW00IBNM4 + 3x SESUK_RW00INNN4</v>
      </c>
      <c r="E368" s="15">
        <v>212006</v>
      </c>
      <c r="F368" s="15">
        <v>90</v>
      </c>
      <c r="G368" s="16" t="s">
        <v>220</v>
      </c>
      <c r="H368" s="16" t="s">
        <v>220</v>
      </c>
      <c r="I368" s="16">
        <v>3272.94</v>
      </c>
      <c r="J368" s="16" t="s">
        <v>220</v>
      </c>
      <c r="K368" s="16" t="s">
        <v>220</v>
      </c>
      <c r="L368" s="16" t="s">
        <v>220</v>
      </c>
      <c r="M368" s="17">
        <v>0</v>
      </c>
      <c r="N368" s="15">
        <v>0</v>
      </c>
      <c r="O368" s="15">
        <v>0</v>
      </c>
      <c r="P368" s="15">
        <v>0</v>
      </c>
      <c r="Q368" s="15">
        <v>0</v>
      </c>
      <c r="R368" s="18">
        <v>12</v>
      </c>
      <c r="S368" s="18">
        <v>0</v>
      </c>
      <c r="T368" s="19">
        <v>0</v>
      </c>
      <c r="U368" s="15">
        <v>0</v>
      </c>
      <c r="V368" s="20" t="s">
        <v>472</v>
      </c>
      <c r="W368" s="20" t="s">
        <v>1403</v>
      </c>
      <c r="X368" s="15" t="s">
        <v>784</v>
      </c>
    </row>
    <row r="369" spans="1:24" x14ac:dyDescent="0.25">
      <c r="A369" s="12" t="s">
        <v>754</v>
      </c>
      <c r="B369" s="13" t="s">
        <v>447</v>
      </c>
      <c r="C369" s="13" t="s">
        <v>784</v>
      </c>
      <c r="D369" s="14" t="str">
        <f>HYPERLINK(Tabulka48243[[#This Row],[Sloupec2]],Tabulka48243[[#This Row],[Sloupec1]])</f>
        <v>SolarEdge SET SE100K-RW00IBNM4 + 3x SESUK_RW00INNN4</v>
      </c>
      <c r="E369" s="15">
        <v>212005</v>
      </c>
      <c r="F369" s="15">
        <v>100</v>
      </c>
      <c r="G369" s="16" t="s">
        <v>220</v>
      </c>
      <c r="H369" s="16" t="s">
        <v>220</v>
      </c>
      <c r="I369" s="16">
        <v>3315.45</v>
      </c>
      <c r="J369" s="16" t="s">
        <v>220</v>
      </c>
      <c r="K369" s="16" t="s">
        <v>220</v>
      </c>
      <c r="L369" s="16" t="s">
        <v>220</v>
      </c>
      <c r="M369" s="17">
        <v>0</v>
      </c>
      <c r="N369" s="15">
        <v>0</v>
      </c>
      <c r="O369" s="15">
        <v>0</v>
      </c>
      <c r="P369" s="15">
        <v>0</v>
      </c>
      <c r="Q369" s="15">
        <v>0</v>
      </c>
      <c r="R369" s="18">
        <v>12</v>
      </c>
      <c r="S369" s="18">
        <v>0</v>
      </c>
      <c r="T369" s="19">
        <v>0</v>
      </c>
      <c r="U369" s="15">
        <v>0</v>
      </c>
      <c r="V369" s="20" t="s">
        <v>473</v>
      </c>
      <c r="W369" s="20" t="s">
        <v>1404</v>
      </c>
      <c r="X369" s="15" t="s">
        <v>784</v>
      </c>
    </row>
    <row r="370" spans="1:24" x14ac:dyDescent="0.25">
      <c r="A370" s="12" t="s">
        <v>754</v>
      </c>
      <c r="B370" s="13" t="s">
        <v>447</v>
      </c>
      <c r="C370" s="13" t="s">
        <v>777</v>
      </c>
      <c r="D370" s="14" t="str">
        <f>HYPERLINK(Tabulka48243[[#This Row],[Sloupec2]],Tabulka48243[[#This Row],[Sloupec1]])</f>
        <v>SolarEdge Home Battery 48V BAT-05K48M0B-02</v>
      </c>
      <c r="E370" s="15">
        <v>312050</v>
      </c>
      <c r="F370" s="15">
        <v>0</v>
      </c>
      <c r="G370" s="16" t="s">
        <v>220</v>
      </c>
      <c r="H370" s="16" t="s">
        <v>220</v>
      </c>
      <c r="I370" s="16">
        <v>1312.5</v>
      </c>
      <c r="J370" s="16" t="s">
        <v>220</v>
      </c>
      <c r="K370" s="16" t="s">
        <v>220</v>
      </c>
      <c r="L370" s="16" t="s">
        <v>220</v>
      </c>
      <c r="M370" s="17">
        <v>127</v>
      </c>
      <c r="N370" s="15">
        <v>0</v>
      </c>
      <c r="O370" s="15">
        <v>0</v>
      </c>
      <c r="P370" s="15">
        <v>0</v>
      </c>
      <c r="Q370" s="15">
        <v>0</v>
      </c>
      <c r="R370" s="18">
        <v>10</v>
      </c>
      <c r="S370" s="18">
        <v>0</v>
      </c>
      <c r="T370" s="19">
        <v>0</v>
      </c>
      <c r="U370" s="15">
        <v>0</v>
      </c>
      <c r="V370" s="20" t="s">
        <v>474</v>
      </c>
      <c r="W370" s="20" t="s">
        <v>1405</v>
      </c>
      <c r="X370" s="15" t="s">
        <v>952</v>
      </c>
    </row>
    <row r="371" spans="1:24" x14ac:dyDescent="0.25">
      <c r="A371" s="12" t="s">
        <v>754</v>
      </c>
      <c r="B371" s="13" t="s">
        <v>447</v>
      </c>
      <c r="C371" s="13" t="s">
        <v>777</v>
      </c>
      <c r="D371" s="14" t="str">
        <f>HYPERLINK(Tabulka48243[[#This Row],[Sloupec2]],Tabulka48243[[#This Row],[Sloupec1]])</f>
        <v>Solaredge CSS – OD battery cabinet CSS-OU-O1-20-CA-B01-01</v>
      </c>
      <c r="E371" s="15">
        <v>312010</v>
      </c>
      <c r="F371" s="15">
        <v>0</v>
      </c>
      <c r="G371" s="16" t="s">
        <v>220</v>
      </c>
      <c r="H371" s="16" t="s">
        <v>220</v>
      </c>
      <c r="I371" s="16">
        <v>32700.240000000002</v>
      </c>
      <c r="J371" s="16" t="s">
        <v>220</v>
      </c>
      <c r="K371" s="16" t="s">
        <v>220</v>
      </c>
      <c r="L371" s="16" t="s">
        <v>220</v>
      </c>
      <c r="M371" s="17">
        <v>5</v>
      </c>
      <c r="N371" s="15">
        <v>0</v>
      </c>
      <c r="O371" s="15">
        <v>0</v>
      </c>
      <c r="P371" s="15">
        <v>0</v>
      </c>
      <c r="Q371" s="15">
        <v>0</v>
      </c>
      <c r="R371" s="18">
        <v>5</v>
      </c>
      <c r="S371" s="18">
        <v>0</v>
      </c>
      <c r="T371" s="19">
        <v>0</v>
      </c>
      <c r="U371" s="15">
        <v>0</v>
      </c>
      <c r="V371" s="20" t="s">
        <v>475</v>
      </c>
      <c r="W371" s="20" t="s">
        <v>1406</v>
      </c>
      <c r="X371" s="15" t="s">
        <v>953</v>
      </c>
    </row>
    <row r="372" spans="1:24" x14ac:dyDescent="0.25">
      <c r="A372" s="12" t="s">
        <v>754</v>
      </c>
      <c r="B372" s="13" t="s">
        <v>447</v>
      </c>
      <c r="C372" s="13" t="s">
        <v>777</v>
      </c>
      <c r="D372" s="14" t="str">
        <f>HYPERLINK(Tabulka48243[[#This Row],[Sloupec2]],Tabulka48243[[#This Row],[Sloupec1]])</f>
        <v>Solaredge Top Cover Kit for Home Battery 48V IAC-RBAT-5KMTOP-01</v>
      </c>
      <c r="E372" s="15">
        <v>512012</v>
      </c>
      <c r="F372" s="15">
        <v>0</v>
      </c>
      <c r="G372" s="16" t="s">
        <v>220</v>
      </c>
      <c r="H372" s="16" t="s">
        <v>220</v>
      </c>
      <c r="I372" s="16">
        <v>50.4</v>
      </c>
      <c r="J372" s="16" t="s">
        <v>220</v>
      </c>
      <c r="K372" s="16" t="s">
        <v>220</v>
      </c>
      <c r="L372" s="16" t="s">
        <v>220</v>
      </c>
      <c r="M372" s="17">
        <v>65</v>
      </c>
      <c r="N372" s="15">
        <v>0</v>
      </c>
      <c r="O372" s="15">
        <v>0</v>
      </c>
      <c r="P372" s="15">
        <v>0</v>
      </c>
      <c r="Q372" s="15">
        <v>0</v>
      </c>
      <c r="R372" s="18">
        <v>2</v>
      </c>
      <c r="S372" s="18">
        <v>0</v>
      </c>
      <c r="T372" s="19">
        <v>0</v>
      </c>
      <c r="U372" s="15">
        <v>0</v>
      </c>
      <c r="V372" s="20" t="s">
        <v>476</v>
      </c>
      <c r="W372" s="20" t="s">
        <v>1407</v>
      </c>
      <c r="X372" s="15" t="s">
        <v>954</v>
      </c>
    </row>
    <row r="373" spans="1:24" x14ac:dyDescent="0.25">
      <c r="A373" s="12" t="s">
        <v>754</v>
      </c>
      <c r="B373" s="13" t="s">
        <v>447</v>
      </c>
      <c r="C373" s="13" t="s">
        <v>777</v>
      </c>
      <c r="D373" s="14" t="str">
        <f>HYPERLINK(Tabulka48243[[#This Row],[Sloupec2]],Tabulka48243[[#This Row],[Sloupec1]])</f>
        <v>SolarEdge cable set battery to battery IAC-RBAT-5KCBAT-01</v>
      </c>
      <c r="E373" s="15">
        <v>512022</v>
      </c>
      <c r="F373" s="15">
        <v>0</v>
      </c>
      <c r="G373" s="16" t="s">
        <v>220</v>
      </c>
      <c r="H373" s="16" t="s">
        <v>220</v>
      </c>
      <c r="I373" s="16">
        <v>37.799999999999997</v>
      </c>
      <c r="J373" s="16" t="s">
        <v>220</v>
      </c>
      <c r="K373" s="16" t="s">
        <v>220</v>
      </c>
      <c r="L373" s="16" t="s">
        <v>220</v>
      </c>
      <c r="M373" s="17">
        <v>65</v>
      </c>
      <c r="N373" s="15">
        <v>0</v>
      </c>
      <c r="O373" s="15">
        <v>0</v>
      </c>
      <c r="P373" s="15">
        <v>0</v>
      </c>
      <c r="Q373" s="15">
        <v>0</v>
      </c>
      <c r="R373" s="18">
        <v>2</v>
      </c>
      <c r="S373" s="18">
        <v>0</v>
      </c>
      <c r="T373" s="19">
        <v>0</v>
      </c>
      <c r="U373" s="15">
        <v>0</v>
      </c>
      <c r="V373" s="20" t="s">
        <v>477</v>
      </c>
      <c r="W373" s="20" t="s">
        <v>1408</v>
      </c>
      <c r="X373" s="15" t="s">
        <v>955</v>
      </c>
    </row>
    <row r="374" spans="1:24" x14ac:dyDescent="0.25">
      <c r="A374" s="12" t="s">
        <v>754</v>
      </c>
      <c r="B374" s="13" t="s">
        <v>447</v>
      </c>
      <c r="C374" s="13" t="s">
        <v>777</v>
      </c>
      <c r="D374" s="14" t="str">
        <f>HYPERLINK(Tabulka48243[[#This Row],[Sloupec2]],Tabulka48243[[#This Row],[Sloupec1]])</f>
        <v>SolarEdge cable set battery to inverter IAC-RBAT-5KCINV-01</v>
      </c>
      <c r="E374" s="15">
        <v>512052</v>
      </c>
      <c r="F374" s="15">
        <v>0</v>
      </c>
      <c r="G374" s="16" t="s">
        <v>220</v>
      </c>
      <c r="H374" s="16" t="s">
        <v>220</v>
      </c>
      <c r="I374" s="16">
        <v>130.19999999999999</v>
      </c>
      <c r="J374" s="16" t="s">
        <v>220</v>
      </c>
      <c r="K374" s="16" t="s">
        <v>220</v>
      </c>
      <c r="L374" s="16" t="s">
        <v>220</v>
      </c>
      <c r="M374" s="17">
        <v>74</v>
      </c>
      <c r="N374" s="15">
        <v>0</v>
      </c>
      <c r="O374" s="15">
        <v>0</v>
      </c>
      <c r="P374" s="15">
        <v>0</v>
      </c>
      <c r="Q374" s="15">
        <v>0</v>
      </c>
      <c r="R374" s="18">
        <v>2</v>
      </c>
      <c r="S374" s="18">
        <v>0</v>
      </c>
      <c r="T374" s="19">
        <v>0</v>
      </c>
      <c r="U374" s="15">
        <v>0</v>
      </c>
      <c r="V374" s="20" t="s">
        <v>478</v>
      </c>
      <c r="W374" s="20" t="s">
        <v>1409</v>
      </c>
      <c r="X374" s="15" t="s">
        <v>956</v>
      </c>
    </row>
    <row r="375" spans="1:24" x14ac:dyDescent="0.25">
      <c r="A375" s="12" t="s">
        <v>754</v>
      </c>
      <c r="B375" s="13" t="s">
        <v>447</v>
      </c>
      <c r="C375" s="13" t="s">
        <v>777</v>
      </c>
      <c r="D375" s="14" t="str">
        <f>HYPERLINK(Tabulka48243[[#This Row],[Sloupec2]],Tabulka48243[[#This Row],[Sloupec1]])</f>
        <v>SolarEdge cable set tower to tower IAC-RBAT-5KCTOW-01</v>
      </c>
      <c r="E375" s="15">
        <v>512062</v>
      </c>
      <c r="F375" s="15">
        <v>0</v>
      </c>
      <c r="G375" s="16" t="s">
        <v>220</v>
      </c>
      <c r="H375" s="16" t="s">
        <v>220</v>
      </c>
      <c r="I375" s="16">
        <v>113.4</v>
      </c>
      <c r="J375" s="16" t="s">
        <v>220</v>
      </c>
      <c r="K375" s="16" t="s">
        <v>220</v>
      </c>
      <c r="L375" s="16" t="s">
        <v>220</v>
      </c>
      <c r="M375" s="17">
        <v>22</v>
      </c>
      <c r="N375" s="15">
        <v>0</v>
      </c>
      <c r="O375" s="15">
        <v>0</v>
      </c>
      <c r="P375" s="15">
        <v>0</v>
      </c>
      <c r="Q375" s="15">
        <v>0</v>
      </c>
      <c r="R375" s="18">
        <v>2</v>
      </c>
      <c r="S375" s="18">
        <v>0</v>
      </c>
      <c r="T375" s="19">
        <v>0</v>
      </c>
      <c r="U375" s="15">
        <v>0</v>
      </c>
      <c r="V375" s="20" t="s">
        <v>479</v>
      </c>
      <c r="W375" s="20" t="s">
        <v>1410</v>
      </c>
      <c r="X375" s="15" t="s">
        <v>957</v>
      </c>
    </row>
    <row r="376" spans="1:24" x14ac:dyDescent="0.25">
      <c r="A376" s="12" t="s">
        <v>754</v>
      </c>
      <c r="B376" s="13" t="s">
        <v>447</v>
      </c>
      <c r="C376" s="13" t="s">
        <v>777</v>
      </c>
      <c r="D376" s="14" t="str">
        <f>HYPERLINK(Tabulka48243[[#This Row],[Sloupec2]],Tabulka48243[[#This Row],[Sloupec1]])</f>
        <v>SolarEdge 10x spare connector kit for “Battery to Inverter" connection IAC-RBAT-5KCNCT-01</v>
      </c>
      <c r="E376" s="15">
        <v>512072</v>
      </c>
      <c r="F376" s="15">
        <v>0</v>
      </c>
      <c r="G376" s="16" t="s">
        <v>220</v>
      </c>
      <c r="H376" s="16" t="s">
        <v>220</v>
      </c>
      <c r="I376" s="16">
        <v>417.9</v>
      </c>
      <c r="J376" s="16" t="s">
        <v>220</v>
      </c>
      <c r="K376" s="16" t="s">
        <v>220</v>
      </c>
      <c r="L376" s="16" t="s">
        <v>220</v>
      </c>
      <c r="M376" s="17">
        <v>12</v>
      </c>
      <c r="N376" s="15">
        <v>0</v>
      </c>
      <c r="O376" s="15">
        <v>0</v>
      </c>
      <c r="P376" s="15">
        <v>0</v>
      </c>
      <c r="Q376" s="15">
        <v>0</v>
      </c>
      <c r="R376" s="18">
        <v>2</v>
      </c>
      <c r="S376" s="18">
        <v>0</v>
      </c>
      <c r="T376" s="19">
        <v>0</v>
      </c>
      <c r="U376" s="15">
        <v>0</v>
      </c>
      <c r="V376" s="20" t="s">
        <v>480</v>
      </c>
      <c r="W376" s="20" t="s">
        <v>1411</v>
      </c>
      <c r="X376" s="15" t="s">
        <v>958</v>
      </c>
    </row>
    <row r="377" spans="1:24" x14ac:dyDescent="0.25">
      <c r="A377" s="12" t="s">
        <v>754</v>
      </c>
      <c r="B377" s="13" t="s">
        <v>447</v>
      </c>
      <c r="C377" s="13" t="s">
        <v>777</v>
      </c>
      <c r="D377" s="14" t="str">
        <f>HYPERLINK(Tabulka48243[[#This Row],[Sloupec2]],Tabulka48243[[#This Row],[Sloupec1]])</f>
        <v>SolarEdge 10x spare connector kit for “Tower to Tower" connection IAC-RBAT-5KCNCT-02</v>
      </c>
      <c r="E377" s="15">
        <v>512082</v>
      </c>
      <c r="F377" s="15">
        <v>0</v>
      </c>
      <c r="G377" s="16" t="s">
        <v>220</v>
      </c>
      <c r="H377" s="16" t="s">
        <v>220</v>
      </c>
      <c r="I377" s="16">
        <v>803.25</v>
      </c>
      <c r="J377" s="16" t="s">
        <v>220</v>
      </c>
      <c r="K377" s="16" t="s">
        <v>220</v>
      </c>
      <c r="L377" s="16" t="s">
        <v>220</v>
      </c>
      <c r="M377" s="17">
        <v>12</v>
      </c>
      <c r="N377" s="15">
        <v>0</v>
      </c>
      <c r="O377" s="15">
        <v>0</v>
      </c>
      <c r="P377" s="15">
        <v>0</v>
      </c>
      <c r="Q377" s="15">
        <v>0</v>
      </c>
      <c r="R377" s="18">
        <v>2</v>
      </c>
      <c r="S377" s="18">
        <v>0</v>
      </c>
      <c r="T377" s="19">
        <v>0</v>
      </c>
      <c r="U377" s="15">
        <v>0</v>
      </c>
      <c r="V377" s="20" t="s">
        <v>481</v>
      </c>
      <c r="W377" s="20" t="s">
        <v>1412</v>
      </c>
      <c r="X377" s="15" t="s">
        <v>959</v>
      </c>
    </row>
    <row r="378" spans="1:24" x14ac:dyDescent="0.25">
      <c r="A378" s="12" t="s">
        <v>754</v>
      </c>
      <c r="B378" s="13" t="s">
        <v>447</v>
      </c>
      <c r="C378" s="13" t="s">
        <v>777</v>
      </c>
      <c r="D378" s="14" t="str">
        <f>HYPERLINK(Tabulka48243[[#This Row],[Sloupec2]],Tabulka48243[[#This Row],[Sloupec1]])</f>
        <v>SolarEdge floor stand IAC-RBAT-5KFSTD-01</v>
      </c>
      <c r="E378" s="15">
        <v>512092</v>
      </c>
      <c r="F378" s="15">
        <v>0</v>
      </c>
      <c r="G378" s="16" t="s">
        <v>220</v>
      </c>
      <c r="H378" s="16" t="s">
        <v>220</v>
      </c>
      <c r="I378" s="16">
        <v>94.5</v>
      </c>
      <c r="J378" s="16" t="s">
        <v>220</v>
      </c>
      <c r="K378" s="16" t="s">
        <v>220</v>
      </c>
      <c r="L378" s="16" t="s">
        <v>220</v>
      </c>
      <c r="M378" s="17">
        <v>65</v>
      </c>
      <c r="N378" s="15">
        <v>0</v>
      </c>
      <c r="O378" s="15">
        <v>0</v>
      </c>
      <c r="P378" s="15">
        <v>0</v>
      </c>
      <c r="Q378" s="15">
        <v>0</v>
      </c>
      <c r="R378" s="18">
        <v>2</v>
      </c>
      <c r="S378" s="18">
        <v>0</v>
      </c>
      <c r="T378" s="19">
        <v>0</v>
      </c>
      <c r="U378" s="15">
        <v>0</v>
      </c>
      <c r="V378" s="20" t="s">
        <v>482</v>
      </c>
      <c r="W378" s="20" t="s">
        <v>1413</v>
      </c>
      <c r="X378" s="15" t="s">
        <v>960</v>
      </c>
    </row>
    <row r="379" spans="1:24" x14ac:dyDescent="0.25">
      <c r="A379" s="12" t="s">
        <v>754</v>
      </c>
      <c r="B379" s="13" t="s">
        <v>447</v>
      </c>
      <c r="C379" s="13" t="s">
        <v>777</v>
      </c>
      <c r="D379" s="14" t="str">
        <f>HYPERLINK(Tabulka48243[[#This Row],[Sloupec2]],Tabulka48243[[#This Row],[Sloupec1]])</f>
        <v>SolarEdge Home Backup Interface BI-NEUNU-3P-01</v>
      </c>
      <c r="E379" s="15">
        <v>512102</v>
      </c>
      <c r="F379" s="15">
        <v>0</v>
      </c>
      <c r="G379" s="16" t="s">
        <v>220</v>
      </c>
      <c r="H379" s="16" t="s">
        <v>220</v>
      </c>
      <c r="I379" s="16">
        <v>478.38</v>
      </c>
      <c r="J379" s="16" t="s">
        <v>220</v>
      </c>
      <c r="K379" s="16" t="s">
        <v>220</v>
      </c>
      <c r="L379" s="16" t="s">
        <v>220</v>
      </c>
      <c r="M379" s="17">
        <v>19</v>
      </c>
      <c r="N379" s="15">
        <v>0</v>
      </c>
      <c r="O379" s="15">
        <v>0</v>
      </c>
      <c r="P379" s="15">
        <v>0</v>
      </c>
      <c r="Q379" s="15">
        <v>0</v>
      </c>
      <c r="R379" s="18">
        <v>12</v>
      </c>
      <c r="S379" s="18">
        <v>0</v>
      </c>
      <c r="T379" s="19">
        <v>0</v>
      </c>
      <c r="U379" s="15">
        <v>0</v>
      </c>
      <c r="V379" s="20" t="s">
        <v>483</v>
      </c>
      <c r="W379" s="20" t="s">
        <v>1414</v>
      </c>
      <c r="X379" s="15" t="s">
        <v>961</v>
      </c>
    </row>
    <row r="380" spans="1:24" x14ac:dyDescent="0.25">
      <c r="A380" s="12" t="s">
        <v>754</v>
      </c>
      <c r="B380" s="13" t="s">
        <v>447</v>
      </c>
      <c r="C380" s="13" t="s">
        <v>777</v>
      </c>
      <c r="D380" s="14" t="str">
        <f>HYPERLINK(Tabulka48243[[#This Row],[Sloupec2]],Tabulka48243[[#This Row],[Sloupec1]])</f>
        <v>SolarEdge ONE Controller ONE-CLC1-RWWB0-A for CSS system</v>
      </c>
      <c r="E380" s="15">
        <v>512115</v>
      </c>
      <c r="F380" s="15">
        <v>0</v>
      </c>
      <c r="G380" s="16" t="s">
        <v>220</v>
      </c>
      <c r="H380" s="16" t="s">
        <v>220</v>
      </c>
      <c r="I380" s="16">
        <v>636.12</v>
      </c>
      <c r="J380" s="16" t="s">
        <v>220</v>
      </c>
      <c r="K380" s="16" t="s">
        <v>220</v>
      </c>
      <c r="L380" s="16" t="s">
        <v>220</v>
      </c>
      <c r="M380" s="17">
        <v>2</v>
      </c>
      <c r="N380" s="15">
        <v>0</v>
      </c>
      <c r="O380" s="15">
        <v>0</v>
      </c>
      <c r="P380" s="15">
        <v>0</v>
      </c>
      <c r="Q380" s="15">
        <v>0</v>
      </c>
      <c r="R380" s="18">
        <v>5</v>
      </c>
      <c r="S380" s="18">
        <v>0</v>
      </c>
      <c r="T380" s="19">
        <v>0</v>
      </c>
      <c r="U380" s="15">
        <v>0</v>
      </c>
      <c r="V380" s="20" t="s">
        <v>484</v>
      </c>
      <c r="W380" s="20" t="s">
        <v>1415</v>
      </c>
      <c r="X380" s="15" t="s">
        <v>953</v>
      </c>
    </row>
    <row r="381" spans="1:24" x14ac:dyDescent="0.25">
      <c r="A381" s="12" t="s">
        <v>754</v>
      </c>
      <c r="B381" s="13" t="s">
        <v>447</v>
      </c>
      <c r="C381" s="13" t="s">
        <v>777</v>
      </c>
      <c r="D381" s="14" t="str">
        <f>HYPERLINK(Tabulka48243[[#This Row],[Sloupec2]],Tabulka48243[[#This Row],[Sloupec1]])</f>
        <v>SolarEdge CSS-O1-C-B01-01</v>
      </c>
      <c r="E381" s="15">
        <v>512116</v>
      </c>
      <c r="F381" s="15">
        <v>0</v>
      </c>
      <c r="G381" s="16" t="s">
        <v>220</v>
      </c>
      <c r="H381" s="16" t="s">
        <v>220</v>
      </c>
      <c r="I381" s="16">
        <v>165.24</v>
      </c>
      <c r="J381" s="16" t="s">
        <v>220</v>
      </c>
      <c r="K381" s="16" t="s">
        <v>220</v>
      </c>
      <c r="L381" s="16" t="s">
        <v>220</v>
      </c>
      <c r="M381" s="17">
        <v>5</v>
      </c>
      <c r="N381" s="15">
        <v>0</v>
      </c>
      <c r="O381" s="15">
        <v>0</v>
      </c>
      <c r="P381" s="15">
        <v>0</v>
      </c>
      <c r="Q381" s="15">
        <v>0</v>
      </c>
      <c r="R381" s="18">
        <v>5</v>
      </c>
      <c r="S381" s="18">
        <v>0</v>
      </c>
      <c r="T381" s="19">
        <v>0</v>
      </c>
      <c r="U381" s="15">
        <v>0</v>
      </c>
      <c r="V381" s="20" t="s">
        <v>485</v>
      </c>
      <c r="W381" s="20" t="s">
        <v>1416</v>
      </c>
      <c r="X381" s="15" t="s">
        <v>962</v>
      </c>
    </row>
    <row r="382" spans="1:24" x14ac:dyDescent="0.25">
      <c r="A382" s="12" t="s">
        <v>754</v>
      </c>
      <c r="B382" s="13" t="s">
        <v>447</v>
      </c>
      <c r="C382" s="13" t="s">
        <v>778</v>
      </c>
      <c r="D382" s="14" t="str">
        <f>HYPERLINK(Tabulka48243[[#This Row],[Sloupec2]],Tabulka48243[[#This Row],[Sloupec1]])</f>
        <v>SolarEdge Home Hot Water Controller SMRT-HOT-WTR-30-S2</v>
      </c>
      <c r="E382" s="15">
        <v>512042</v>
      </c>
      <c r="F382" s="15">
        <v>0</v>
      </c>
      <c r="G382" s="16" t="s">
        <v>220</v>
      </c>
      <c r="H382" s="16" t="s">
        <v>220</v>
      </c>
      <c r="I382" s="16">
        <v>226.8</v>
      </c>
      <c r="J382" s="16" t="s">
        <v>220</v>
      </c>
      <c r="K382" s="16" t="s">
        <v>220</v>
      </c>
      <c r="L382" s="16" t="s">
        <v>220</v>
      </c>
      <c r="M382" s="17">
        <v>10</v>
      </c>
      <c r="N382" s="15">
        <v>0</v>
      </c>
      <c r="O382" s="15">
        <v>0</v>
      </c>
      <c r="P382" s="15">
        <v>0</v>
      </c>
      <c r="Q382" s="15">
        <v>0</v>
      </c>
      <c r="R382" s="18">
        <v>5</v>
      </c>
      <c r="S382" s="18">
        <v>0</v>
      </c>
      <c r="T382" s="19">
        <v>0</v>
      </c>
      <c r="U382" s="15">
        <v>0</v>
      </c>
      <c r="V382" s="20" t="s">
        <v>486</v>
      </c>
      <c r="W382" s="20" t="s">
        <v>1417</v>
      </c>
      <c r="X382" s="15" t="s">
        <v>963</v>
      </c>
    </row>
    <row r="383" spans="1:24" x14ac:dyDescent="0.25">
      <c r="A383" s="12" t="s">
        <v>754</v>
      </c>
      <c r="B383" s="13" t="s">
        <v>447</v>
      </c>
      <c r="C383" s="13" t="s">
        <v>778</v>
      </c>
      <c r="D383" s="14" t="str">
        <f>HYPERLINK(Tabulka48243[[#This Row],[Sloupec2]],Tabulka48243[[#This Row],[Sloupec1]])</f>
        <v>SolarEdge Home Load Controller SEM-DCS-R08-00</v>
      </c>
      <c r="E383" s="15">
        <v>512111</v>
      </c>
      <c r="F383" s="15">
        <v>0</v>
      </c>
      <c r="G383" s="16" t="s">
        <v>220</v>
      </c>
      <c r="H383" s="16" t="s">
        <v>220</v>
      </c>
      <c r="I383" s="16">
        <v>89.38</v>
      </c>
      <c r="J383" s="16" t="s">
        <v>220</v>
      </c>
      <c r="K383" s="16" t="s">
        <v>220</v>
      </c>
      <c r="L383" s="16" t="s">
        <v>220</v>
      </c>
      <c r="M383" s="17">
        <v>10</v>
      </c>
      <c r="N383" s="15">
        <v>0</v>
      </c>
      <c r="O383" s="15">
        <v>0</v>
      </c>
      <c r="P383" s="15">
        <v>0</v>
      </c>
      <c r="Q383" s="15">
        <v>0</v>
      </c>
      <c r="R383" s="18">
        <v>5</v>
      </c>
      <c r="S383" s="18">
        <v>0</v>
      </c>
      <c r="T383" s="19">
        <v>0</v>
      </c>
      <c r="U383" s="15">
        <v>0</v>
      </c>
      <c r="V383" s="20" t="s">
        <v>487</v>
      </c>
      <c r="W383" s="20" t="s">
        <v>1418</v>
      </c>
      <c r="X383" s="15" t="s">
        <v>964</v>
      </c>
    </row>
    <row r="384" spans="1:24" x14ac:dyDescent="0.25">
      <c r="A384" s="12" t="s">
        <v>754</v>
      </c>
      <c r="B384" s="13" t="s">
        <v>447</v>
      </c>
      <c r="C384" s="13" t="s">
        <v>778</v>
      </c>
      <c r="D384" s="14" t="str">
        <f>HYPERLINK(Tabulka48243[[#This Row],[Sloupec2]],Tabulka48243[[#This Row],[Sloupec1]])</f>
        <v>SolarEdge Home Smart Switch SEM-SWT-R16-00</v>
      </c>
      <c r="E384" s="15">
        <v>512121</v>
      </c>
      <c r="F384" s="15">
        <v>0</v>
      </c>
      <c r="G384" s="16" t="s">
        <v>220</v>
      </c>
      <c r="H384" s="16" t="s">
        <v>220</v>
      </c>
      <c r="I384" s="16">
        <v>79.3</v>
      </c>
      <c r="J384" s="16" t="s">
        <v>220</v>
      </c>
      <c r="K384" s="16" t="s">
        <v>220</v>
      </c>
      <c r="L384" s="16" t="s">
        <v>220</v>
      </c>
      <c r="M384" s="17">
        <v>7</v>
      </c>
      <c r="N384" s="15">
        <v>0</v>
      </c>
      <c r="O384" s="15">
        <v>0</v>
      </c>
      <c r="P384" s="15">
        <v>0</v>
      </c>
      <c r="Q384" s="15">
        <v>0</v>
      </c>
      <c r="R384" s="18">
        <v>5</v>
      </c>
      <c r="S384" s="18">
        <v>0</v>
      </c>
      <c r="T384" s="19">
        <v>0</v>
      </c>
      <c r="U384" s="15">
        <v>0</v>
      </c>
      <c r="V384" s="20" t="s">
        <v>488</v>
      </c>
      <c r="W384" s="20" t="s">
        <v>1419</v>
      </c>
      <c r="X384" s="15" t="s">
        <v>965</v>
      </c>
    </row>
    <row r="385" spans="1:24" x14ac:dyDescent="0.25">
      <c r="A385" s="12" t="s">
        <v>754</v>
      </c>
      <c r="B385" s="13" t="s">
        <v>447</v>
      </c>
      <c r="C385" s="13" t="s">
        <v>778</v>
      </c>
      <c r="D385" s="14" t="str">
        <f>HYPERLINK(Tabulka48243[[#This Row],[Sloupec2]],Tabulka48243[[#This Row],[Sloupec1]])</f>
        <v>Smart Home Hot Water Controller Temperature Sensor HOTWTR-SENS-RW-S1</v>
      </c>
      <c r="E385" s="15">
        <v>512131</v>
      </c>
      <c r="F385" s="15">
        <v>0</v>
      </c>
      <c r="G385" s="16" t="s">
        <v>220</v>
      </c>
      <c r="H385" s="16" t="s">
        <v>220</v>
      </c>
      <c r="I385" s="16">
        <v>79.97</v>
      </c>
      <c r="J385" s="16" t="s">
        <v>220</v>
      </c>
      <c r="K385" s="16" t="s">
        <v>220</v>
      </c>
      <c r="L385" s="16" t="s">
        <v>220</v>
      </c>
      <c r="M385" s="17">
        <v>5</v>
      </c>
      <c r="N385" s="15">
        <v>0</v>
      </c>
      <c r="O385" s="15">
        <v>0</v>
      </c>
      <c r="P385" s="15">
        <v>0</v>
      </c>
      <c r="Q385" s="15">
        <v>0</v>
      </c>
      <c r="R385" s="18">
        <v>5</v>
      </c>
      <c r="S385" s="18">
        <v>0</v>
      </c>
      <c r="T385" s="19">
        <v>0</v>
      </c>
      <c r="U385" s="15">
        <v>0</v>
      </c>
      <c r="V385" s="20" t="s">
        <v>489</v>
      </c>
      <c r="W385" s="20" t="s">
        <v>1420</v>
      </c>
      <c r="X385" s="15" t="s">
        <v>966</v>
      </c>
    </row>
    <row r="386" spans="1:24" x14ac:dyDescent="0.25">
      <c r="A386" s="12" t="s">
        <v>754</v>
      </c>
      <c r="B386" s="13" t="s">
        <v>447</v>
      </c>
      <c r="C386" s="13" t="s">
        <v>791</v>
      </c>
      <c r="D386" s="14" t="str">
        <f>HYPERLINK(Tabulka48243[[#This Row],[Sloupec2]],Tabulka48243[[#This Row],[Sloupec1]])</f>
        <v>SolarEdge Home Inline Meter MTR-240-3PC1-D-A-MW</v>
      </c>
      <c r="E386" s="15">
        <v>512101</v>
      </c>
      <c r="F386" s="15">
        <v>0</v>
      </c>
      <c r="G386" s="16" t="s">
        <v>220</v>
      </c>
      <c r="H386" s="16" t="s">
        <v>220</v>
      </c>
      <c r="I386" s="16">
        <v>241.5</v>
      </c>
      <c r="J386" s="16" t="s">
        <v>220</v>
      </c>
      <c r="K386" s="16" t="s">
        <v>220</v>
      </c>
      <c r="L386" s="16" t="s">
        <v>220</v>
      </c>
      <c r="M386" s="17">
        <v>39</v>
      </c>
      <c r="N386" s="15">
        <v>0</v>
      </c>
      <c r="O386" s="15">
        <v>0</v>
      </c>
      <c r="P386" s="15">
        <v>0</v>
      </c>
      <c r="Q386" s="15">
        <v>0</v>
      </c>
      <c r="R386" s="18">
        <v>2</v>
      </c>
      <c r="S386" s="18">
        <v>0</v>
      </c>
      <c r="T386" s="19">
        <v>0</v>
      </c>
      <c r="U386" s="15">
        <v>0</v>
      </c>
      <c r="V386" s="20" t="s">
        <v>490</v>
      </c>
      <c r="W386" s="20" t="s">
        <v>1421</v>
      </c>
      <c r="X386" s="15" t="s">
        <v>967</v>
      </c>
    </row>
    <row r="387" spans="1:24" x14ac:dyDescent="0.25">
      <c r="A387" s="12" t="s">
        <v>754</v>
      </c>
      <c r="B387" s="13" t="s">
        <v>447</v>
      </c>
      <c r="C387" s="13" t="s">
        <v>788</v>
      </c>
      <c r="D387" s="14" t="str">
        <f>HYPERLINK(Tabulka48243[[#This Row],[Sloupec2]],Tabulka48243[[#This Row],[Sloupec1]])</f>
        <v>SolarEdge Home EV Charger SE-EVK22C00-01</v>
      </c>
      <c r="E387" s="15">
        <v>712221</v>
      </c>
      <c r="F387" s="15">
        <v>22</v>
      </c>
      <c r="G387" s="16" t="s">
        <v>220</v>
      </c>
      <c r="H387" s="16" t="s">
        <v>220</v>
      </c>
      <c r="I387" s="16">
        <v>922.88</v>
      </c>
      <c r="J387" s="16" t="s">
        <v>220</v>
      </c>
      <c r="K387" s="16" t="s">
        <v>220</v>
      </c>
      <c r="L387" s="16" t="s">
        <v>220</v>
      </c>
      <c r="M387" s="17">
        <v>81</v>
      </c>
      <c r="N387" s="15">
        <v>0</v>
      </c>
      <c r="O387" s="15">
        <v>0</v>
      </c>
      <c r="P387" s="15">
        <v>0</v>
      </c>
      <c r="Q387" s="15">
        <v>0</v>
      </c>
      <c r="R387" s="18">
        <v>3</v>
      </c>
      <c r="S387" s="18">
        <v>0</v>
      </c>
      <c r="T387" s="19">
        <v>0</v>
      </c>
      <c r="U387" s="15">
        <v>0</v>
      </c>
      <c r="V387" s="20" t="s">
        <v>491</v>
      </c>
      <c r="W387" s="20" t="s">
        <v>1422</v>
      </c>
      <c r="X387" s="15" t="s">
        <v>968</v>
      </c>
    </row>
    <row r="388" spans="1:24" x14ac:dyDescent="0.25">
      <c r="A388" s="12" t="s">
        <v>754</v>
      </c>
      <c r="B388" s="13" t="s">
        <v>447</v>
      </c>
      <c r="C388" s="13" t="s">
        <v>792</v>
      </c>
      <c r="D388" s="14" t="str">
        <f>HYPERLINK(Tabulka48243[[#This Row],[Sloupec2]],Tabulka48243[[#This Row],[Sloupec1]])</f>
        <v>optimizer SolarEdge P401I-5RM4MRM</v>
      </c>
      <c r="E388" s="15">
        <v>412406</v>
      </c>
      <c r="F388" s="15">
        <v>0</v>
      </c>
      <c r="G388" s="16" t="s">
        <v>220</v>
      </c>
      <c r="H388" s="16" t="s">
        <v>220</v>
      </c>
      <c r="I388" s="16">
        <v>39.479999999999997</v>
      </c>
      <c r="J388" s="16" t="s">
        <v>220</v>
      </c>
      <c r="K388" s="16" t="s">
        <v>220</v>
      </c>
      <c r="L388" s="16" t="s">
        <v>220</v>
      </c>
      <c r="M388" s="17">
        <v>0</v>
      </c>
      <c r="N388" s="15">
        <v>0</v>
      </c>
      <c r="O388" s="15">
        <v>0</v>
      </c>
      <c r="P388" s="15">
        <v>0</v>
      </c>
      <c r="Q388" s="15">
        <v>0</v>
      </c>
      <c r="R388" s="18">
        <v>25</v>
      </c>
      <c r="S388" s="18">
        <v>0</v>
      </c>
      <c r="T388" s="19">
        <v>0</v>
      </c>
      <c r="U388" s="15">
        <v>0</v>
      </c>
      <c r="V388" s="20" t="s">
        <v>492</v>
      </c>
      <c r="W388" s="20" t="s">
        <v>1423</v>
      </c>
      <c r="X388" s="15" t="s">
        <v>969</v>
      </c>
    </row>
    <row r="389" spans="1:24" x14ac:dyDescent="0.25">
      <c r="A389" s="12" t="s">
        <v>754</v>
      </c>
      <c r="B389" s="13" t="s">
        <v>447</v>
      </c>
      <c r="C389" s="13" t="s">
        <v>792</v>
      </c>
      <c r="D389" s="14" t="str">
        <f>HYPERLINK(Tabulka48243[[#This Row],[Sloupec2]],Tabulka48243[[#This Row],[Sloupec1]])</f>
        <v>optimizer SolarEdge S440-1GM4MRM</v>
      </c>
      <c r="E389" s="15">
        <v>412441</v>
      </c>
      <c r="F389" s="15">
        <v>0</v>
      </c>
      <c r="G389" s="16" t="s">
        <v>220</v>
      </c>
      <c r="H389" s="16" t="s">
        <v>220</v>
      </c>
      <c r="I389" s="16">
        <v>33.61</v>
      </c>
      <c r="J389" s="16" t="s">
        <v>220</v>
      </c>
      <c r="K389" s="16" t="s">
        <v>220</v>
      </c>
      <c r="L389" s="16" t="s">
        <v>220</v>
      </c>
      <c r="M389" s="17">
        <v>13</v>
      </c>
      <c r="N389" s="15">
        <v>0</v>
      </c>
      <c r="O389" s="15">
        <v>0</v>
      </c>
      <c r="P389" s="15">
        <v>0</v>
      </c>
      <c r="Q389" s="15">
        <v>0</v>
      </c>
      <c r="R389" s="18">
        <v>25</v>
      </c>
      <c r="S389" s="18">
        <v>0</v>
      </c>
      <c r="T389" s="19">
        <v>0</v>
      </c>
      <c r="U389" s="15">
        <v>0</v>
      </c>
      <c r="V389" s="20" t="s">
        <v>493</v>
      </c>
      <c r="W389" s="20" t="s">
        <v>1424</v>
      </c>
      <c r="X389" s="15" t="s">
        <v>970</v>
      </c>
    </row>
    <row r="390" spans="1:24" x14ac:dyDescent="0.25">
      <c r="A390" s="12" t="s">
        <v>754</v>
      </c>
      <c r="B390" s="13" t="s">
        <v>447</v>
      </c>
      <c r="C390" s="13" t="s">
        <v>792</v>
      </c>
      <c r="D390" s="14" t="str">
        <f>HYPERLINK(Tabulka48243[[#This Row],[Sloupec2]],Tabulka48243[[#This Row],[Sloupec1]])</f>
        <v>optimizer SolarEdge S500-1GM4MRM</v>
      </c>
      <c r="E390" s="15">
        <v>412500</v>
      </c>
      <c r="F390" s="15">
        <v>0</v>
      </c>
      <c r="G390" s="16" t="s">
        <v>220</v>
      </c>
      <c r="H390" s="16" t="s">
        <v>220</v>
      </c>
      <c r="I390" s="16">
        <v>41.51</v>
      </c>
      <c r="J390" s="16" t="s">
        <v>220</v>
      </c>
      <c r="K390" s="16" t="s">
        <v>220</v>
      </c>
      <c r="L390" s="16" t="s">
        <v>220</v>
      </c>
      <c r="M390" s="17">
        <v>1454</v>
      </c>
      <c r="N390" s="15">
        <v>0</v>
      </c>
      <c r="O390" s="15">
        <v>0</v>
      </c>
      <c r="P390" s="15">
        <v>0</v>
      </c>
      <c r="Q390" s="15">
        <v>0</v>
      </c>
      <c r="R390" s="18">
        <v>25</v>
      </c>
      <c r="S390" s="18">
        <v>0</v>
      </c>
      <c r="T390" s="19">
        <v>0</v>
      </c>
      <c r="U390" s="15">
        <v>0</v>
      </c>
      <c r="V390" s="20" t="s">
        <v>494</v>
      </c>
      <c r="W390" s="20" t="s">
        <v>1425</v>
      </c>
      <c r="X390" s="15" t="s">
        <v>970</v>
      </c>
    </row>
    <row r="391" spans="1:24" x14ac:dyDescent="0.25">
      <c r="A391" s="12" t="s">
        <v>754</v>
      </c>
      <c r="B391" s="13" t="s">
        <v>447</v>
      </c>
      <c r="C391" s="13" t="s">
        <v>792</v>
      </c>
      <c r="D391" s="14" t="str">
        <f>HYPERLINK(Tabulka48243[[#This Row],[Sloupec2]],Tabulka48243[[#This Row],[Sloupec1]])</f>
        <v>optimizer SolarEdge P605-4RM4MBN</v>
      </c>
      <c r="E391" s="15">
        <v>412606</v>
      </c>
      <c r="F391" s="15">
        <v>0</v>
      </c>
      <c r="G391" s="16" t="s">
        <v>220</v>
      </c>
      <c r="H391" s="16" t="s">
        <v>220</v>
      </c>
      <c r="I391" s="16">
        <v>40.4</v>
      </c>
      <c r="J391" s="16" t="s">
        <v>220</v>
      </c>
      <c r="K391" s="16" t="s">
        <v>220</v>
      </c>
      <c r="L391" s="16" t="s">
        <v>220</v>
      </c>
      <c r="M391" s="17">
        <v>1714</v>
      </c>
      <c r="N391" s="15">
        <v>0</v>
      </c>
      <c r="O391" s="15">
        <v>0</v>
      </c>
      <c r="P391" s="15">
        <v>0</v>
      </c>
      <c r="Q391" s="15">
        <v>0</v>
      </c>
      <c r="R391" s="18">
        <v>25</v>
      </c>
      <c r="S391" s="18">
        <v>0</v>
      </c>
      <c r="T391" s="19">
        <v>0</v>
      </c>
      <c r="U391" s="15">
        <v>0</v>
      </c>
      <c r="V391" s="20" t="s">
        <v>495</v>
      </c>
      <c r="W391" s="20" t="s">
        <v>1426</v>
      </c>
      <c r="X391" s="15" t="s">
        <v>971</v>
      </c>
    </row>
    <row r="392" spans="1:24" x14ac:dyDescent="0.25">
      <c r="A392" s="12" t="s">
        <v>754</v>
      </c>
      <c r="B392" s="13" t="s">
        <v>447</v>
      </c>
      <c r="C392" s="13" t="s">
        <v>792</v>
      </c>
      <c r="D392" s="14" t="str">
        <f>HYPERLINK(Tabulka48243[[#This Row],[Sloupec2]],Tabulka48243[[#This Row],[Sloupec1]])</f>
        <v>optimizer SolarEdge P750-4RMLMBN</v>
      </c>
      <c r="E392" s="15">
        <v>412751</v>
      </c>
      <c r="F392" s="15">
        <v>0</v>
      </c>
      <c r="G392" s="16" t="s">
        <v>220</v>
      </c>
      <c r="H392" s="16" t="s">
        <v>220</v>
      </c>
      <c r="I392" s="16">
        <v>38.770000000000003</v>
      </c>
      <c r="J392" s="16" t="s">
        <v>220</v>
      </c>
      <c r="K392" s="16" t="s">
        <v>220</v>
      </c>
      <c r="L392" s="16" t="s">
        <v>220</v>
      </c>
      <c r="M392" s="17">
        <v>409</v>
      </c>
      <c r="N392" s="15">
        <v>0</v>
      </c>
      <c r="O392" s="15">
        <v>0</v>
      </c>
      <c r="P392" s="15">
        <v>0</v>
      </c>
      <c r="Q392" s="15">
        <v>0</v>
      </c>
      <c r="R392" s="18">
        <v>25</v>
      </c>
      <c r="S392" s="18">
        <v>0</v>
      </c>
      <c r="T392" s="19">
        <v>0</v>
      </c>
      <c r="U392" s="15">
        <v>0</v>
      </c>
      <c r="V392" s="20" t="s">
        <v>496</v>
      </c>
      <c r="W392" s="20" t="s">
        <v>1427</v>
      </c>
      <c r="X392" s="15" t="s">
        <v>972</v>
      </c>
    </row>
    <row r="393" spans="1:24" x14ac:dyDescent="0.25">
      <c r="A393" s="12" t="s">
        <v>754</v>
      </c>
      <c r="B393" s="13" t="s">
        <v>447</v>
      </c>
      <c r="C393" s="13" t="s">
        <v>792</v>
      </c>
      <c r="D393" s="14" t="str">
        <f>HYPERLINK(Tabulka48243[[#This Row],[Sloupec2]],Tabulka48243[[#This Row],[Sloupec1]])</f>
        <v>optimizer SolarEdge P850-4RM4MBY</v>
      </c>
      <c r="E393" s="15">
        <v>412852</v>
      </c>
      <c r="F393" s="15">
        <v>0</v>
      </c>
      <c r="G393" s="16" t="s">
        <v>220</v>
      </c>
      <c r="H393" s="16" t="s">
        <v>220</v>
      </c>
      <c r="I393" s="16">
        <v>53.51</v>
      </c>
      <c r="J393" s="16" t="s">
        <v>220</v>
      </c>
      <c r="K393" s="16" t="s">
        <v>220</v>
      </c>
      <c r="L393" s="16" t="s">
        <v>220</v>
      </c>
      <c r="M393" s="17">
        <v>61</v>
      </c>
      <c r="N393" s="15">
        <v>0</v>
      </c>
      <c r="O393" s="15">
        <v>0</v>
      </c>
      <c r="P393" s="15">
        <v>0</v>
      </c>
      <c r="Q393" s="15">
        <v>0</v>
      </c>
      <c r="R393" s="18">
        <v>25</v>
      </c>
      <c r="S393" s="18">
        <v>0</v>
      </c>
      <c r="T393" s="19">
        <v>0</v>
      </c>
      <c r="U393" s="15">
        <v>0</v>
      </c>
      <c r="V393" s="20" t="s">
        <v>497</v>
      </c>
      <c r="W393" s="20" t="s">
        <v>1428</v>
      </c>
      <c r="X393" s="15" t="s">
        <v>973</v>
      </c>
    </row>
    <row r="394" spans="1:24" x14ac:dyDescent="0.25">
      <c r="A394" s="12" t="s">
        <v>754</v>
      </c>
      <c r="B394" s="13" t="s">
        <v>447</v>
      </c>
      <c r="C394" s="13" t="s">
        <v>792</v>
      </c>
      <c r="D394" s="14" t="str">
        <f>HYPERLINK(Tabulka48243[[#This Row],[Sloupec2]],Tabulka48243[[#This Row],[Sloupec1]])</f>
        <v>optimizer SolarEdge P950-4RM4MBY</v>
      </c>
      <c r="E394" s="15">
        <v>412952</v>
      </c>
      <c r="F394" s="15">
        <v>0</v>
      </c>
      <c r="G394" s="16" t="s">
        <v>220</v>
      </c>
      <c r="H394" s="16" t="s">
        <v>220</v>
      </c>
      <c r="I394" s="16">
        <v>47.59</v>
      </c>
      <c r="J394" s="16" t="s">
        <v>220</v>
      </c>
      <c r="K394" s="16" t="s">
        <v>220</v>
      </c>
      <c r="L394" s="16" t="s">
        <v>220</v>
      </c>
      <c r="M394" s="17">
        <v>334</v>
      </c>
      <c r="N394" s="15">
        <v>0</v>
      </c>
      <c r="O394" s="15">
        <v>0</v>
      </c>
      <c r="P394" s="15">
        <v>0</v>
      </c>
      <c r="Q394" s="15">
        <v>0</v>
      </c>
      <c r="R394" s="18">
        <v>25</v>
      </c>
      <c r="S394" s="18">
        <v>0</v>
      </c>
      <c r="T394" s="19">
        <v>0</v>
      </c>
      <c r="U394" s="15">
        <v>0</v>
      </c>
      <c r="V394" s="20" t="s">
        <v>498</v>
      </c>
      <c r="W394" s="20" t="s">
        <v>1429</v>
      </c>
      <c r="X394" s="15" t="s">
        <v>973</v>
      </c>
    </row>
    <row r="395" spans="1:24" x14ac:dyDescent="0.25">
      <c r="A395" s="12" t="s">
        <v>754</v>
      </c>
      <c r="B395" s="13" t="s">
        <v>447</v>
      </c>
      <c r="C395" s="13" t="s">
        <v>792</v>
      </c>
      <c r="D395" s="14" t="str">
        <f>HYPERLINK(Tabulka48243[[#This Row],[Sloupec2]],Tabulka48243[[#This Row],[Sloupec1]])</f>
        <v>optimizer SolarEdge P1100-4RM4MBT</v>
      </c>
      <c r="E395" s="15">
        <v>412112</v>
      </c>
      <c r="F395" s="15">
        <v>0</v>
      </c>
      <c r="G395" s="16" t="s">
        <v>220</v>
      </c>
      <c r="H395" s="16" t="s">
        <v>220</v>
      </c>
      <c r="I395" s="16">
        <v>36.96</v>
      </c>
      <c r="J395" s="16" t="s">
        <v>220</v>
      </c>
      <c r="K395" s="16" t="s">
        <v>220</v>
      </c>
      <c r="L395" s="16" t="s">
        <v>220</v>
      </c>
      <c r="M395" s="17">
        <v>4957</v>
      </c>
      <c r="N395" s="15">
        <v>0</v>
      </c>
      <c r="O395" s="15">
        <v>0</v>
      </c>
      <c r="P395" s="15">
        <v>0</v>
      </c>
      <c r="Q395" s="15">
        <v>0</v>
      </c>
      <c r="R395" s="18">
        <v>25</v>
      </c>
      <c r="S395" s="18">
        <v>0</v>
      </c>
      <c r="T395" s="19">
        <v>0</v>
      </c>
      <c r="U395" s="15">
        <v>0</v>
      </c>
      <c r="V395" s="20" t="s">
        <v>499</v>
      </c>
      <c r="W395" s="20" t="s">
        <v>1430</v>
      </c>
      <c r="X395" s="15" t="s">
        <v>974</v>
      </c>
    </row>
    <row r="396" spans="1:24" x14ac:dyDescent="0.25">
      <c r="A396" s="12" t="s">
        <v>754</v>
      </c>
      <c r="B396" s="13" t="s">
        <v>447</v>
      </c>
      <c r="C396" s="13" t="s">
        <v>792</v>
      </c>
      <c r="D396" s="14" t="str">
        <f>HYPERLINK(Tabulka48243[[#This Row],[Sloupec2]],Tabulka48243[[#This Row],[Sloupec1]])</f>
        <v>optimizer SolarEdge S1000-1GM4MBT</v>
      </c>
      <c r="E396" s="15">
        <v>412102</v>
      </c>
      <c r="F396" s="15">
        <v>0</v>
      </c>
      <c r="G396" s="16" t="s">
        <v>220</v>
      </c>
      <c r="H396" s="16" t="s">
        <v>220</v>
      </c>
      <c r="I396" s="16">
        <v>40.880000000000003</v>
      </c>
      <c r="J396" s="16" t="s">
        <v>220</v>
      </c>
      <c r="K396" s="16" t="s">
        <v>220</v>
      </c>
      <c r="L396" s="16" t="s">
        <v>220</v>
      </c>
      <c r="M396" s="17">
        <v>3265</v>
      </c>
      <c r="N396" s="15">
        <v>0</v>
      </c>
      <c r="O396" s="15">
        <v>0</v>
      </c>
      <c r="P396" s="15">
        <v>0</v>
      </c>
      <c r="Q396" s="15">
        <v>0</v>
      </c>
      <c r="R396" s="18">
        <v>25</v>
      </c>
      <c r="S396" s="18">
        <v>0</v>
      </c>
      <c r="T396" s="19">
        <v>0</v>
      </c>
      <c r="U396" s="15">
        <v>0</v>
      </c>
      <c r="V396" s="20" t="s">
        <v>500</v>
      </c>
      <c r="W396" s="20" t="s">
        <v>1431</v>
      </c>
      <c r="X396" s="15" t="s">
        <v>975</v>
      </c>
    </row>
    <row r="397" spans="1:24" x14ac:dyDescent="0.25">
      <c r="A397" s="12" t="s">
        <v>754</v>
      </c>
      <c r="B397" s="13" t="s">
        <v>447</v>
      </c>
      <c r="C397" s="13" t="s">
        <v>792</v>
      </c>
      <c r="D397" s="14" t="str">
        <f>HYPERLINK(Tabulka48243[[#This Row],[Sloupec2]],Tabulka48243[[#This Row],[Sloupec1]])</f>
        <v>optimizer SolarEdge S1000-1GMXMBT</v>
      </c>
      <c r="E397" s="15">
        <v>412023</v>
      </c>
      <c r="F397" s="15">
        <v>0</v>
      </c>
      <c r="G397" s="16" t="s">
        <v>220</v>
      </c>
      <c r="H397" s="16" t="s">
        <v>220</v>
      </c>
      <c r="I397" s="16">
        <v>51.16</v>
      </c>
      <c r="J397" s="16" t="s">
        <v>220</v>
      </c>
      <c r="K397" s="16" t="s">
        <v>220</v>
      </c>
      <c r="L397" s="16" t="s">
        <v>220</v>
      </c>
      <c r="M397" s="17">
        <v>324</v>
      </c>
      <c r="N397" s="15">
        <v>0</v>
      </c>
      <c r="O397" s="15">
        <v>0</v>
      </c>
      <c r="P397" s="15">
        <v>0</v>
      </c>
      <c r="Q397" s="15">
        <v>0</v>
      </c>
      <c r="R397" s="18">
        <v>25</v>
      </c>
      <c r="S397" s="18">
        <v>0</v>
      </c>
      <c r="T397" s="19">
        <v>0</v>
      </c>
      <c r="U397" s="15">
        <v>0</v>
      </c>
      <c r="V397" s="20" t="s">
        <v>501</v>
      </c>
      <c r="W397" s="20" t="s">
        <v>1432</v>
      </c>
      <c r="X397" s="15" t="s">
        <v>976</v>
      </c>
    </row>
    <row r="398" spans="1:24" x14ac:dyDescent="0.25">
      <c r="A398" s="12" t="s">
        <v>754</v>
      </c>
      <c r="B398" s="13" t="s">
        <v>447</v>
      </c>
      <c r="C398" s="13" t="s">
        <v>792</v>
      </c>
      <c r="D398" s="14" t="str">
        <f>HYPERLINK(Tabulka48243[[#This Row],[Sloupec2]],Tabulka48243[[#This Row],[Sloupec1]])</f>
        <v>optimizer SolarEdge S1200-1GM4MBV</v>
      </c>
      <c r="E398" s="15">
        <v>412122</v>
      </c>
      <c r="F398" s="15">
        <v>0</v>
      </c>
      <c r="G398" s="16" t="s">
        <v>220</v>
      </c>
      <c r="H398" s="16" t="s">
        <v>220</v>
      </c>
      <c r="I398" s="16">
        <v>42.57</v>
      </c>
      <c r="J398" s="16" t="s">
        <v>220</v>
      </c>
      <c r="K398" s="16" t="s">
        <v>220</v>
      </c>
      <c r="L398" s="16" t="s">
        <v>220</v>
      </c>
      <c r="M398" s="17">
        <v>5044</v>
      </c>
      <c r="N398" s="15">
        <v>0</v>
      </c>
      <c r="O398" s="15">
        <v>0</v>
      </c>
      <c r="P398" s="15">
        <v>0</v>
      </c>
      <c r="Q398" s="15">
        <v>0</v>
      </c>
      <c r="R398" s="18">
        <v>25</v>
      </c>
      <c r="S398" s="18">
        <v>0</v>
      </c>
      <c r="T398" s="19">
        <v>0</v>
      </c>
      <c r="U398" s="15">
        <v>0</v>
      </c>
      <c r="V398" s="20" t="s">
        <v>502</v>
      </c>
      <c r="W398" s="20" t="s">
        <v>1433</v>
      </c>
      <c r="X398" s="15" t="s">
        <v>977</v>
      </c>
    </row>
    <row r="399" spans="1:24" x14ac:dyDescent="0.25">
      <c r="A399" s="12" t="s">
        <v>754</v>
      </c>
      <c r="B399" s="13" t="s">
        <v>447</v>
      </c>
      <c r="C399" s="13" t="s">
        <v>792</v>
      </c>
      <c r="D399" s="14" t="str">
        <f>HYPERLINK(Tabulka48243[[#This Row],[Sloupec2]],Tabulka48243[[#This Row],[Sloupec1]])</f>
        <v>optimizer SolarEdge S1400-1GM4MBWD</v>
      </c>
      <c r="E399" s="15">
        <v>412141</v>
      </c>
      <c r="F399" s="15">
        <v>0</v>
      </c>
      <c r="G399" s="16" t="s">
        <v>220</v>
      </c>
      <c r="H399" s="16" t="s">
        <v>220</v>
      </c>
      <c r="I399" s="16">
        <v>51</v>
      </c>
      <c r="J399" s="16" t="s">
        <v>220</v>
      </c>
      <c r="K399" s="16" t="s">
        <v>220</v>
      </c>
      <c r="L399" s="16" t="s">
        <v>220</v>
      </c>
      <c r="M399" s="17">
        <v>0</v>
      </c>
      <c r="N399" s="15">
        <v>0</v>
      </c>
      <c r="O399" s="15">
        <v>0</v>
      </c>
      <c r="P399" s="15">
        <v>0</v>
      </c>
      <c r="Q399" s="15">
        <v>0</v>
      </c>
      <c r="R399" s="18">
        <v>25</v>
      </c>
      <c r="S399" s="18">
        <v>0</v>
      </c>
      <c r="T399" s="19">
        <v>0</v>
      </c>
      <c r="U399" s="15">
        <v>0</v>
      </c>
      <c r="V399" s="20" t="s">
        <v>503</v>
      </c>
      <c r="W399" s="20" t="s">
        <v>1434</v>
      </c>
      <c r="X399" s="15" t="s">
        <v>978</v>
      </c>
    </row>
    <row r="400" spans="1:24" x14ac:dyDescent="0.25">
      <c r="A400" s="12" t="s">
        <v>754</v>
      </c>
      <c r="B400" s="13" t="s">
        <v>447</v>
      </c>
      <c r="C400" s="13" t="s">
        <v>792</v>
      </c>
      <c r="D400" s="14" t="str">
        <f>HYPERLINK(Tabulka48243[[#This Row],[Sloupec2]],Tabulka48243[[#This Row],[Sloupec1]])</f>
        <v>optimizer SolarEdge S1500-1GM4MBWD</v>
      </c>
      <c r="E400" s="15">
        <v>417151</v>
      </c>
      <c r="F400" s="15">
        <v>0</v>
      </c>
      <c r="G400" s="16" t="s">
        <v>220</v>
      </c>
      <c r="H400" s="16" t="s">
        <v>220</v>
      </c>
      <c r="I400" s="16">
        <v>48.11</v>
      </c>
      <c r="J400" s="16" t="s">
        <v>220</v>
      </c>
      <c r="K400" s="16" t="s">
        <v>220</v>
      </c>
      <c r="L400" s="16" t="s">
        <v>220</v>
      </c>
      <c r="M400" s="17">
        <v>4175</v>
      </c>
      <c r="N400" s="15">
        <v>0</v>
      </c>
      <c r="O400" s="15">
        <v>0</v>
      </c>
      <c r="P400" s="15">
        <v>0</v>
      </c>
      <c r="Q400" s="15">
        <v>0</v>
      </c>
      <c r="R400" s="18">
        <v>25</v>
      </c>
      <c r="S400" s="18">
        <v>0</v>
      </c>
      <c r="T400" s="19">
        <v>0</v>
      </c>
      <c r="U400" s="15">
        <v>0</v>
      </c>
      <c r="V400" s="20" t="s">
        <v>504</v>
      </c>
      <c r="W400" s="20" t="s">
        <v>1435</v>
      </c>
      <c r="X400" s="15" t="s">
        <v>979</v>
      </c>
    </row>
    <row r="401" spans="1:24" x14ac:dyDescent="0.25">
      <c r="A401" s="12" t="s">
        <v>754</v>
      </c>
      <c r="B401" s="13" t="s">
        <v>447</v>
      </c>
      <c r="C401" s="13" t="s">
        <v>778</v>
      </c>
      <c r="D401" s="14" t="str">
        <f>HYPERLINK(Tabulka48243[[#This Row],[Sloupec2]],Tabulka48243[[#This Row],[Sloupec1]])</f>
        <v>SolarEdge 1/3PH Star 230/400V, DINRail MB Energy MTR, RW</v>
      </c>
      <c r="E401" s="15">
        <v>512041</v>
      </c>
      <c r="F401" s="15">
        <v>0</v>
      </c>
      <c r="G401" s="16" t="s">
        <v>220</v>
      </c>
      <c r="H401" s="16" t="s">
        <v>220</v>
      </c>
      <c r="I401" s="16">
        <v>74.34</v>
      </c>
      <c r="J401" s="16" t="s">
        <v>220</v>
      </c>
      <c r="K401" s="16" t="s">
        <v>220</v>
      </c>
      <c r="L401" s="16" t="s">
        <v>220</v>
      </c>
      <c r="M401" s="17">
        <v>467</v>
      </c>
      <c r="N401" s="15">
        <v>0</v>
      </c>
      <c r="O401" s="15">
        <v>0</v>
      </c>
      <c r="P401" s="15">
        <v>0</v>
      </c>
      <c r="Q401" s="15">
        <v>0</v>
      </c>
      <c r="R401" s="18">
        <v>2</v>
      </c>
      <c r="S401" s="18">
        <v>0</v>
      </c>
      <c r="T401" s="19">
        <v>0</v>
      </c>
      <c r="U401" s="15">
        <v>0</v>
      </c>
      <c r="V401" s="20" t="s">
        <v>505</v>
      </c>
      <c r="W401" s="20" t="s">
        <v>1436</v>
      </c>
      <c r="X401" s="15" t="s">
        <v>980</v>
      </c>
    </row>
    <row r="402" spans="1:24" x14ac:dyDescent="0.25">
      <c r="A402" s="12" t="s">
        <v>754</v>
      </c>
      <c r="B402" s="13" t="s">
        <v>447</v>
      </c>
      <c r="C402" s="13" t="s">
        <v>778</v>
      </c>
      <c r="D402" s="14" t="str">
        <f>HYPERLINK(Tabulka48243[[#This Row],[Sloupec2]],Tabulka48243[[#This Row],[Sloupec1]])</f>
        <v>SolarEdge Current Transformer CTB-4x4-2000</v>
      </c>
      <c r="E402" s="15">
        <v>512091</v>
      </c>
      <c r="F402" s="15">
        <v>0</v>
      </c>
      <c r="G402" s="16" t="s">
        <v>220</v>
      </c>
      <c r="H402" s="16" t="s">
        <v>220</v>
      </c>
      <c r="I402" s="16">
        <v>238.88</v>
      </c>
      <c r="J402" s="16" t="s">
        <v>220</v>
      </c>
      <c r="K402" s="16" t="s">
        <v>220</v>
      </c>
      <c r="L402" s="16" t="s">
        <v>220</v>
      </c>
      <c r="M402" s="17">
        <v>31</v>
      </c>
      <c r="N402" s="15">
        <v>0</v>
      </c>
      <c r="O402" s="15">
        <v>0</v>
      </c>
      <c r="P402" s="15">
        <v>0</v>
      </c>
      <c r="Q402" s="15">
        <v>0</v>
      </c>
      <c r="R402" s="18">
        <v>2</v>
      </c>
      <c r="S402" s="18">
        <v>0</v>
      </c>
      <c r="T402" s="19">
        <v>0</v>
      </c>
      <c r="U402" s="15">
        <v>0</v>
      </c>
      <c r="V402" s="20" t="s">
        <v>506</v>
      </c>
      <c r="W402" s="20" t="s">
        <v>1437</v>
      </c>
      <c r="X402" s="15" t="s">
        <v>981</v>
      </c>
    </row>
    <row r="403" spans="1:24" x14ac:dyDescent="0.25">
      <c r="A403" s="12" t="s">
        <v>754</v>
      </c>
      <c r="B403" s="13" t="s">
        <v>447</v>
      </c>
      <c r="C403" s="13" t="s">
        <v>778</v>
      </c>
      <c r="D403" s="14" t="str">
        <f>HYPERLINK(Tabulka48243[[#This Row],[Sloupec2]],Tabulka48243[[#This Row],[Sloupec1]])</f>
        <v>SolarEdge Current Transformer CTB-4X4.5-3000</v>
      </c>
      <c r="E403" s="15">
        <v>512081</v>
      </c>
      <c r="F403" s="15">
        <v>0</v>
      </c>
      <c r="G403" s="16" t="s">
        <v>220</v>
      </c>
      <c r="H403" s="16" t="s">
        <v>220</v>
      </c>
      <c r="I403" s="16">
        <v>270.27</v>
      </c>
      <c r="J403" s="16" t="s">
        <v>220</v>
      </c>
      <c r="K403" s="16" t="s">
        <v>220</v>
      </c>
      <c r="L403" s="16" t="s">
        <v>220</v>
      </c>
      <c r="M403" s="17">
        <v>3</v>
      </c>
      <c r="N403" s="15">
        <v>0</v>
      </c>
      <c r="O403" s="15">
        <v>0</v>
      </c>
      <c r="P403" s="15">
        <v>0</v>
      </c>
      <c r="Q403" s="15">
        <v>0</v>
      </c>
      <c r="R403" s="18">
        <v>2</v>
      </c>
      <c r="S403" s="18">
        <v>0</v>
      </c>
      <c r="T403" s="19">
        <v>0</v>
      </c>
      <c r="U403" s="15">
        <v>0</v>
      </c>
      <c r="V403" s="20" t="s">
        <v>507</v>
      </c>
      <c r="W403" s="20" t="s">
        <v>1438</v>
      </c>
      <c r="X403" s="15" t="s">
        <v>982</v>
      </c>
    </row>
    <row r="404" spans="1:24" x14ac:dyDescent="0.25">
      <c r="A404" s="12" t="s">
        <v>754</v>
      </c>
      <c r="B404" s="13" t="s">
        <v>447</v>
      </c>
      <c r="C404" s="13" t="s">
        <v>778</v>
      </c>
      <c r="D404" s="14" t="str">
        <f>HYPERLINK(Tabulka48243[[#This Row],[Sloupec2]],Tabulka48243[[#This Row],[Sloupec1]])</f>
        <v>Solaredge Split-Core Current Transformers 100A, 50/60Hz, 1%, Twist SECT-SPL-100A-A</v>
      </c>
      <c r="E404" s="15">
        <v>512031</v>
      </c>
      <c r="F404" s="15">
        <v>0</v>
      </c>
      <c r="G404" s="16" t="s">
        <v>220</v>
      </c>
      <c r="H404" s="16" t="s">
        <v>220</v>
      </c>
      <c r="I404" s="16">
        <v>54.6</v>
      </c>
      <c r="J404" s="16" t="s">
        <v>220</v>
      </c>
      <c r="K404" s="16" t="s">
        <v>220</v>
      </c>
      <c r="L404" s="16" t="s">
        <v>220</v>
      </c>
      <c r="M404" s="17">
        <v>147</v>
      </c>
      <c r="N404" s="15">
        <v>0</v>
      </c>
      <c r="O404" s="15">
        <v>0</v>
      </c>
      <c r="P404" s="15">
        <v>0</v>
      </c>
      <c r="Q404" s="15">
        <v>0</v>
      </c>
      <c r="R404" s="18">
        <v>2</v>
      </c>
      <c r="S404" s="18">
        <v>0</v>
      </c>
      <c r="T404" s="19">
        <v>0</v>
      </c>
      <c r="U404" s="15">
        <v>0</v>
      </c>
      <c r="V404" s="20" t="s">
        <v>508</v>
      </c>
      <c r="W404" s="20" t="s">
        <v>1439</v>
      </c>
      <c r="X404" s="15" t="s">
        <v>983</v>
      </c>
    </row>
    <row r="405" spans="1:24" x14ac:dyDescent="0.25">
      <c r="A405" s="12" t="s">
        <v>754</v>
      </c>
      <c r="B405" s="13" t="s">
        <v>447</v>
      </c>
      <c r="C405" s="13" t="s">
        <v>778</v>
      </c>
      <c r="D405" s="14" t="str">
        <f>HYPERLINK(Tabulka48243[[#This Row],[Sloupec2]],Tabulka48243[[#This Row],[Sloupec1]])</f>
        <v>Solaredge 250A Split-Core Current Transformer, for 50Hz</v>
      </c>
      <c r="E405" s="15">
        <v>512071</v>
      </c>
      <c r="F405" s="15">
        <v>0</v>
      </c>
      <c r="G405" s="16" t="s">
        <v>220</v>
      </c>
      <c r="H405" s="16" t="s">
        <v>220</v>
      </c>
      <c r="I405" s="16">
        <v>23.52</v>
      </c>
      <c r="J405" s="16" t="s">
        <v>220</v>
      </c>
      <c r="K405" s="16" t="s">
        <v>220</v>
      </c>
      <c r="L405" s="16" t="s">
        <v>220</v>
      </c>
      <c r="M405" s="17">
        <v>233</v>
      </c>
      <c r="N405" s="15">
        <v>0</v>
      </c>
      <c r="O405" s="15">
        <v>0</v>
      </c>
      <c r="P405" s="15">
        <v>0</v>
      </c>
      <c r="Q405" s="15">
        <v>0</v>
      </c>
      <c r="R405" s="18">
        <v>2</v>
      </c>
      <c r="S405" s="18">
        <v>0</v>
      </c>
      <c r="T405" s="19">
        <v>0</v>
      </c>
      <c r="U405" s="15">
        <v>0</v>
      </c>
      <c r="V405" s="20" t="s">
        <v>509</v>
      </c>
      <c r="W405" s="20" t="s">
        <v>1440</v>
      </c>
      <c r="X405" s="15" t="s">
        <v>984</v>
      </c>
    </row>
    <row r="406" spans="1:24" x14ac:dyDescent="0.25">
      <c r="A406" s="12" t="s">
        <v>754</v>
      </c>
      <c r="B406" s="13" t="s">
        <v>447</v>
      </c>
      <c r="C406" s="13" t="s">
        <v>778</v>
      </c>
      <c r="D406" s="14" t="str">
        <f>HYPERLINK(Tabulka48243[[#This Row],[Sloupec2]],Tabulka48243[[#This Row],[Sloupec1]])</f>
        <v>Solaredge Split-Core Current Transformers ,for 1000A</v>
      </c>
      <c r="E406" s="15">
        <v>512032</v>
      </c>
      <c r="F406" s="15">
        <v>0</v>
      </c>
      <c r="G406" s="16" t="s">
        <v>220</v>
      </c>
      <c r="H406" s="16" t="s">
        <v>220</v>
      </c>
      <c r="I406" s="16">
        <v>22.68</v>
      </c>
      <c r="J406" s="16" t="s">
        <v>220</v>
      </c>
      <c r="K406" s="16" t="s">
        <v>220</v>
      </c>
      <c r="L406" s="16" t="s">
        <v>220</v>
      </c>
      <c r="M406" s="17">
        <v>82</v>
      </c>
      <c r="N406" s="15">
        <v>0</v>
      </c>
      <c r="O406" s="15">
        <v>0</v>
      </c>
      <c r="P406" s="15">
        <v>0</v>
      </c>
      <c r="Q406" s="15">
        <v>0</v>
      </c>
      <c r="R406" s="18">
        <v>2</v>
      </c>
      <c r="S406" s="18">
        <v>0</v>
      </c>
      <c r="T406" s="19">
        <v>0</v>
      </c>
      <c r="U406" s="15">
        <v>0</v>
      </c>
      <c r="V406" s="20" t="s">
        <v>510</v>
      </c>
      <c r="W406" s="20" t="s">
        <v>1441</v>
      </c>
      <c r="X406" s="15" t="s">
        <v>985</v>
      </c>
    </row>
    <row r="407" spans="1:24" x14ac:dyDescent="0.25">
      <c r="A407" s="12" t="s">
        <v>754</v>
      </c>
      <c r="B407" s="13" t="s">
        <v>447</v>
      </c>
      <c r="C407" s="13" t="s">
        <v>778</v>
      </c>
      <c r="D407" s="14" t="str">
        <f>HYPERLINK(Tabulka48243[[#This Row],[Sloupec2]],Tabulka48243[[#This Row],[Sloupec1]])</f>
        <v>SolarEdge Control and Communication Gateway SE1000-CCG-G-S1</v>
      </c>
      <c r="E407" s="15">
        <v>512061</v>
      </c>
      <c r="F407" s="15">
        <v>0</v>
      </c>
      <c r="G407" s="16" t="s">
        <v>220</v>
      </c>
      <c r="H407" s="16" t="s">
        <v>220</v>
      </c>
      <c r="I407" s="16">
        <v>290.06</v>
      </c>
      <c r="J407" s="16" t="s">
        <v>220</v>
      </c>
      <c r="K407" s="16" t="s">
        <v>220</v>
      </c>
      <c r="L407" s="16" t="s">
        <v>220</v>
      </c>
      <c r="M407" s="17">
        <v>0</v>
      </c>
      <c r="N407" s="15">
        <v>0</v>
      </c>
      <c r="O407" s="15">
        <v>0</v>
      </c>
      <c r="P407" s="15">
        <v>0</v>
      </c>
      <c r="Q407" s="15">
        <v>0</v>
      </c>
      <c r="R407" s="18">
        <v>2</v>
      </c>
      <c r="S407" s="18">
        <v>0</v>
      </c>
      <c r="T407" s="19">
        <v>0</v>
      </c>
      <c r="U407" s="15">
        <v>0</v>
      </c>
      <c r="V407" s="20" t="s">
        <v>511</v>
      </c>
      <c r="W407" s="20" t="s">
        <v>1442</v>
      </c>
      <c r="X407" s="15" t="s">
        <v>986</v>
      </c>
    </row>
    <row r="408" spans="1:24" x14ac:dyDescent="0.25">
      <c r="A408" s="12" t="s">
        <v>754</v>
      </c>
      <c r="B408" s="13" t="s">
        <v>447</v>
      </c>
      <c r="C408" s="13" t="s">
        <v>778</v>
      </c>
      <c r="D408" s="14" t="str">
        <f>HYPERLINK(Tabulka48243[[#This Row],[Sloupec2]],Tabulka48243[[#This Row],[Sloupec1]])</f>
        <v>SolarEdge Ambient temperature sensor SE1000-SENTAMB-S2S2</v>
      </c>
      <c r="E408" s="15">
        <v>912004</v>
      </c>
      <c r="F408" s="15">
        <v>0</v>
      </c>
      <c r="G408" s="16" t="s">
        <v>220</v>
      </c>
      <c r="H408" s="16" t="s">
        <v>220</v>
      </c>
      <c r="I408" s="16">
        <v>164.48</v>
      </c>
      <c r="J408" s="16" t="s">
        <v>220</v>
      </c>
      <c r="K408" s="16" t="s">
        <v>220</v>
      </c>
      <c r="L408" s="16" t="s">
        <v>220</v>
      </c>
      <c r="M408" s="17">
        <v>39</v>
      </c>
      <c r="N408" s="15">
        <v>0</v>
      </c>
      <c r="O408" s="15">
        <v>0</v>
      </c>
      <c r="P408" s="15">
        <v>0</v>
      </c>
      <c r="Q408" s="15">
        <v>0</v>
      </c>
      <c r="R408" s="18">
        <v>2</v>
      </c>
      <c r="S408" s="18">
        <v>0</v>
      </c>
      <c r="T408" s="19">
        <v>0</v>
      </c>
      <c r="U408" s="15">
        <v>0</v>
      </c>
      <c r="V408" s="20" t="s">
        <v>512</v>
      </c>
      <c r="W408" s="20" t="s">
        <v>1443</v>
      </c>
      <c r="X408" s="15" t="s">
        <v>987</v>
      </c>
    </row>
    <row r="409" spans="1:24" x14ac:dyDescent="0.25">
      <c r="A409" s="12" t="s">
        <v>754</v>
      </c>
      <c r="B409" s="13" t="s">
        <v>447</v>
      </c>
      <c r="C409" s="13" t="s">
        <v>778</v>
      </c>
      <c r="D409" s="14" t="str">
        <f>HYPERLINK(Tabulka48243[[#This Row],[Sloupec2]],Tabulka48243[[#This Row],[Sloupec1]])</f>
        <v>SolarEdge Irradiance sensor SE1000-SENIRR-S1 0-1.4V</v>
      </c>
      <c r="E409" s="15">
        <v>512010</v>
      </c>
      <c r="F409" s="15">
        <v>0</v>
      </c>
      <c r="G409" s="16" t="s">
        <v>220</v>
      </c>
      <c r="H409" s="16" t="s">
        <v>220</v>
      </c>
      <c r="I409" s="16">
        <v>223.18</v>
      </c>
      <c r="J409" s="16" t="s">
        <v>220</v>
      </c>
      <c r="K409" s="16" t="s">
        <v>220</v>
      </c>
      <c r="L409" s="16" t="s">
        <v>220</v>
      </c>
      <c r="M409" s="17">
        <v>0</v>
      </c>
      <c r="N409" s="15">
        <v>0</v>
      </c>
      <c r="O409" s="15">
        <v>0</v>
      </c>
      <c r="P409" s="15">
        <v>0</v>
      </c>
      <c r="Q409" s="15">
        <v>0</v>
      </c>
      <c r="R409" s="18">
        <v>2</v>
      </c>
      <c r="S409" s="18">
        <v>0</v>
      </c>
      <c r="T409" s="19">
        <v>0</v>
      </c>
      <c r="U409" s="15">
        <v>0</v>
      </c>
      <c r="V409" s="20" t="s">
        <v>513</v>
      </c>
      <c r="W409" s="20" t="s">
        <v>1444</v>
      </c>
      <c r="X409" s="15" t="s">
        <v>988</v>
      </c>
    </row>
    <row r="410" spans="1:24" x14ac:dyDescent="0.25">
      <c r="A410" s="12" t="s">
        <v>753</v>
      </c>
      <c r="B410" s="13" t="s">
        <v>514</v>
      </c>
      <c r="C410" s="13" t="s">
        <v>776</v>
      </c>
      <c r="D410" s="14" t="str">
        <f>HYPERLINK(Tabulka48243[[#This Row],[Sloupec2]],Tabulka48243[[#This Row],[Sloupec1]])</f>
        <v>Solax G4 X3-Hybrid-10.0-D, CT</v>
      </c>
      <c r="E410" s="15">
        <v>232100</v>
      </c>
      <c r="F410" s="15">
        <v>10</v>
      </c>
      <c r="G410" s="16" t="s">
        <v>220</v>
      </c>
      <c r="H410" s="16" t="s">
        <v>220</v>
      </c>
      <c r="I410" s="16">
        <v>1404.65</v>
      </c>
      <c r="J410" s="16" t="s">
        <v>220</v>
      </c>
      <c r="K410" s="16" t="s">
        <v>220</v>
      </c>
      <c r="L410" s="16" t="s">
        <v>220</v>
      </c>
      <c r="M410" s="17">
        <v>5</v>
      </c>
      <c r="N410" s="15">
        <v>0</v>
      </c>
      <c r="O410" s="15">
        <v>0</v>
      </c>
      <c r="P410" s="15">
        <v>0</v>
      </c>
      <c r="Q410" s="15">
        <v>0</v>
      </c>
      <c r="R410" s="18">
        <v>10</v>
      </c>
      <c r="S410" s="18">
        <v>0</v>
      </c>
      <c r="T410" s="19">
        <v>0</v>
      </c>
      <c r="U410" s="15">
        <v>0</v>
      </c>
      <c r="V410" s="20" t="s">
        <v>515</v>
      </c>
      <c r="W410" s="20" t="s">
        <v>1445</v>
      </c>
      <c r="X410" s="15" t="s">
        <v>853</v>
      </c>
    </row>
    <row r="411" spans="1:24" x14ac:dyDescent="0.25">
      <c r="A411" s="12" t="s">
        <v>753</v>
      </c>
      <c r="B411" s="13" t="s">
        <v>514</v>
      </c>
      <c r="C411" s="13" t="s">
        <v>776</v>
      </c>
      <c r="D411" s="14" t="str">
        <f>HYPERLINK(Tabulka48243[[#This Row],[Sloupec2]],Tabulka48243[[#This Row],[Sloupec1]])</f>
        <v>Solax G4 X3-Hybrid-10.0-D, Wifi 3.0, CT</v>
      </c>
      <c r="E411" s="15">
        <v>232101</v>
      </c>
      <c r="F411" s="15">
        <v>10</v>
      </c>
      <c r="G411" s="16" t="s">
        <v>220</v>
      </c>
      <c r="H411" s="16" t="s">
        <v>220</v>
      </c>
      <c r="I411" s="16">
        <v>1402.16</v>
      </c>
      <c r="J411" s="16" t="s">
        <v>220</v>
      </c>
      <c r="K411" s="16" t="s">
        <v>220</v>
      </c>
      <c r="L411" s="16" t="s">
        <v>220</v>
      </c>
      <c r="M411" s="17">
        <v>8</v>
      </c>
      <c r="N411" s="15">
        <v>0</v>
      </c>
      <c r="O411" s="15">
        <v>0</v>
      </c>
      <c r="P411" s="15">
        <v>0</v>
      </c>
      <c r="Q411" s="15">
        <v>0</v>
      </c>
      <c r="R411" s="18">
        <v>10</v>
      </c>
      <c r="S411" s="18">
        <v>0</v>
      </c>
      <c r="T411" s="19">
        <v>0</v>
      </c>
      <c r="U411" s="15">
        <v>0</v>
      </c>
      <c r="V411" s="20" t="s">
        <v>516</v>
      </c>
      <c r="W411" s="20" t="s">
        <v>1446</v>
      </c>
      <c r="X411" s="15" t="s">
        <v>853</v>
      </c>
    </row>
    <row r="412" spans="1:24" x14ac:dyDescent="0.25">
      <c r="A412" s="12" t="s">
        <v>753</v>
      </c>
      <c r="B412" s="13" t="s">
        <v>514</v>
      </c>
      <c r="C412" s="13" t="s">
        <v>776</v>
      </c>
      <c r="D412" s="14" t="str">
        <f>HYPERLINK(Tabulka48243[[#This Row],[Sloupec2]],Tabulka48243[[#This Row],[Sloupec1]])</f>
        <v>Solax G4 X3-Hybrid-15.0-D, Wifi 3.0, CT</v>
      </c>
      <c r="E412" s="15">
        <v>232150</v>
      </c>
      <c r="F412" s="15">
        <v>15</v>
      </c>
      <c r="G412" s="16" t="s">
        <v>220</v>
      </c>
      <c r="H412" s="16" t="s">
        <v>220</v>
      </c>
      <c r="I412" s="16">
        <v>1576.97</v>
      </c>
      <c r="J412" s="16" t="s">
        <v>220</v>
      </c>
      <c r="K412" s="16" t="s">
        <v>220</v>
      </c>
      <c r="L412" s="16" t="s">
        <v>220</v>
      </c>
      <c r="M412" s="17">
        <v>-3</v>
      </c>
      <c r="N412" s="15">
        <v>0</v>
      </c>
      <c r="O412" s="15">
        <v>0</v>
      </c>
      <c r="P412" s="15">
        <v>0</v>
      </c>
      <c r="Q412" s="15">
        <v>0</v>
      </c>
      <c r="R412" s="18">
        <v>10</v>
      </c>
      <c r="S412" s="18">
        <v>0</v>
      </c>
      <c r="T412" s="19">
        <v>0</v>
      </c>
      <c r="U412" s="15">
        <v>0</v>
      </c>
      <c r="V412" s="20" t="s">
        <v>517</v>
      </c>
      <c r="W412" s="20" t="s">
        <v>1447</v>
      </c>
      <c r="X412" s="15" t="s">
        <v>853</v>
      </c>
    </row>
    <row r="413" spans="1:24" x14ac:dyDescent="0.25">
      <c r="A413" s="12" t="s">
        <v>753</v>
      </c>
      <c r="B413" s="13" t="s">
        <v>514</v>
      </c>
      <c r="C413" s="13" t="s">
        <v>776</v>
      </c>
      <c r="D413" s="14" t="str">
        <f>HYPERLINK(Tabulka48243[[#This Row],[Sloupec2]],Tabulka48243[[#This Row],[Sloupec1]])</f>
        <v>Solax X3 ULT-20K, CT,  Wifi+LAN</v>
      </c>
      <c r="E413" s="15">
        <v>232200</v>
      </c>
      <c r="F413" s="15">
        <v>20</v>
      </c>
      <c r="G413" s="16" t="s">
        <v>220</v>
      </c>
      <c r="H413" s="16" t="s">
        <v>220</v>
      </c>
      <c r="I413" s="16">
        <v>2203.09</v>
      </c>
      <c r="J413" s="16" t="s">
        <v>220</v>
      </c>
      <c r="K413" s="16" t="s">
        <v>220</v>
      </c>
      <c r="L413" s="16" t="s">
        <v>220</v>
      </c>
      <c r="M413" s="17">
        <v>2</v>
      </c>
      <c r="N413" s="15">
        <v>0</v>
      </c>
      <c r="O413" s="15">
        <v>0</v>
      </c>
      <c r="P413" s="15">
        <v>0</v>
      </c>
      <c r="Q413" s="15">
        <v>0</v>
      </c>
      <c r="R413" s="18">
        <v>10</v>
      </c>
      <c r="S413" s="18">
        <v>0</v>
      </c>
      <c r="T413" s="19">
        <v>0</v>
      </c>
      <c r="U413" s="15">
        <v>0</v>
      </c>
      <c r="V413" s="20" t="s">
        <v>518</v>
      </c>
      <c r="W413" s="20" t="s">
        <v>1448</v>
      </c>
      <c r="X413" s="15" t="s">
        <v>853</v>
      </c>
    </row>
    <row r="414" spans="1:24" x14ac:dyDescent="0.25">
      <c r="A414" s="12" t="s">
        <v>753</v>
      </c>
      <c r="B414" s="13" t="s">
        <v>514</v>
      </c>
      <c r="C414" s="13" t="s">
        <v>776</v>
      </c>
      <c r="D414" s="14" t="str">
        <f>HYPERLINK(Tabulka48243[[#This Row],[Sloupec2]],Tabulka48243[[#This Row],[Sloupec1]])</f>
        <v>Solax X3 ULT-25K, CT, WiFi+LAN</v>
      </c>
      <c r="E414" s="15">
        <v>232252</v>
      </c>
      <c r="F414" s="15">
        <v>25</v>
      </c>
      <c r="G414" s="16" t="s">
        <v>220</v>
      </c>
      <c r="H414" s="16" t="s">
        <v>220</v>
      </c>
      <c r="I414" s="16">
        <v>2390.2600000000002</v>
      </c>
      <c r="J414" s="16" t="s">
        <v>220</v>
      </c>
      <c r="K414" s="16" t="s">
        <v>220</v>
      </c>
      <c r="L414" s="16" t="s">
        <v>220</v>
      </c>
      <c r="M414" s="17">
        <v>0</v>
      </c>
      <c r="N414" s="15">
        <v>0</v>
      </c>
      <c r="O414" s="15">
        <v>0</v>
      </c>
      <c r="P414" s="15">
        <v>0</v>
      </c>
      <c r="Q414" s="15">
        <v>0</v>
      </c>
      <c r="R414" s="18">
        <v>10</v>
      </c>
      <c r="S414" s="18">
        <v>0</v>
      </c>
      <c r="T414" s="19">
        <v>0</v>
      </c>
      <c r="U414" s="15">
        <v>0</v>
      </c>
      <c r="V414" s="20" t="s">
        <v>519</v>
      </c>
      <c r="W414" s="20" t="s">
        <v>1449</v>
      </c>
      <c r="X414" s="15" t="s">
        <v>853</v>
      </c>
    </row>
    <row r="415" spans="1:24" x14ac:dyDescent="0.25">
      <c r="A415" s="12" t="s">
        <v>753</v>
      </c>
      <c r="B415" s="13" t="s">
        <v>514</v>
      </c>
      <c r="C415" s="13" t="s">
        <v>776</v>
      </c>
      <c r="D415" s="14" t="str">
        <f>HYPERLINK(Tabulka48243[[#This Row],[Sloupec2]],Tabulka48243[[#This Row],[Sloupec1]])</f>
        <v>Solax X3 ULT-25K, AFCI, CT, WiFi+LAN</v>
      </c>
      <c r="E415" s="15">
        <v>232251</v>
      </c>
      <c r="F415" s="15">
        <v>25</v>
      </c>
      <c r="G415" s="16" t="s">
        <v>220</v>
      </c>
      <c r="H415" s="16" t="s">
        <v>220</v>
      </c>
      <c r="I415" s="16">
        <v>2494.4299999999998</v>
      </c>
      <c r="J415" s="16" t="s">
        <v>220</v>
      </c>
      <c r="K415" s="16" t="s">
        <v>220</v>
      </c>
      <c r="L415" s="16" t="s">
        <v>220</v>
      </c>
      <c r="M415" s="17">
        <v>3</v>
      </c>
      <c r="N415" s="15">
        <v>0</v>
      </c>
      <c r="O415" s="15">
        <v>0</v>
      </c>
      <c r="P415" s="15">
        <v>0</v>
      </c>
      <c r="Q415" s="15">
        <v>0</v>
      </c>
      <c r="R415" s="18">
        <v>10</v>
      </c>
      <c r="S415" s="18">
        <v>0</v>
      </c>
      <c r="T415" s="19">
        <v>0</v>
      </c>
      <c r="U415" s="15">
        <v>0</v>
      </c>
      <c r="V415" s="20" t="s">
        <v>520</v>
      </c>
      <c r="W415" s="20" t="s">
        <v>1450</v>
      </c>
      <c r="X415" s="15" t="s">
        <v>853</v>
      </c>
    </row>
    <row r="416" spans="1:24" x14ac:dyDescent="0.25">
      <c r="A416" s="12" t="s">
        <v>753</v>
      </c>
      <c r="B416" s="13" t="s">
        <v>514</v>
      </c>
      <c r="C416" s="13" t="s">
        <v>776</v>
      </c>
      <c r="D416" s="14" t="str">
        <f>HYPERLINK(Tabulka48243[[#This Row],[Sloupec2]],Tabulka48243[[#This Row],[Sloupec1]])</f>
        <v>Solax X3-ULT-30K, AFCI, CT, WiFi+LAN</v>
      </c>
      <c r="E416" s="15">
        <v>232300</v>
      </c>
      <c r="F416" s="15">
        <v>30</v>
      </c>
      <c r="G416" s="16" t="s">
        <v>220</v>
      </c>
      <c r="H416" s="16" t="s">
        <v>220</v>
      </c>
      <c r="I416" s="16">
        <v>2726.35</v>
      </c>
      <c r="J416" s="16" t="s">
        <v>220</v>
      </c>
      <c r="K416" s="16" t="s">
        <v>220</v>
      </c>
      <c r="L416" s="16" t="s">
        <v>220</v>
      </c>
      <c r="M416" s="17">
        <v>3</v>
      </c>
      <c r="N416" s="15">
        <v>0</v>
      </c>
      <c r="O416" s="15">
        <v>0</v>
      </c>
      <c r="P416" s="15">
        <v>0</v>
      </c>
      <c r="Q416" s="15">
        <v>0</v>
      </c>
      <c r="R416" s="18">
        <v>10</v>
      </c>
      <c r="S416" s="18">
        <v>0</v>
      </c>
      <c r="T416" s="19">
        <v>0</v>
      </c>
      <c r="U416" s="15">
        <v>0</v>
      </c>
      <c r="V416" s="20" t="s">
        <v>521</v>
      </c>
      <c r="W416" s="20" t="s">
        <v>1451</v>
      </c>
      <c r="X416" s="15" t="s">
        <v>853</v>
      </c>
    </row>
    <row r="417" spans="1:24" x14ac:dyDescent="0.25">
      <c r="A417" s="12" t="s">
        <v>753</v>
      </c>
      <c r="B417" s="13" t="s">
        <v>514</v>
      </c>
      <c r="C417" s="13" t="s">
        <v>777</v>
      </c>
      <c r="D417" s="14" t="str">
        <f>HYPERLINK(Tabulka48243[[#This Row],[Sloupec2]],Tabulka48243[[#This Row],[Sloupec1]])</f>
        <v>Solax Master T-BAT H 5.8 V2</v>
      </c>
      <c r="E417" s="15">
        <v>232050</v>
      </c>
      <c r="F417" s="15">
        <v>0</v>
      </c>
      <c r="G417" s="16" t="s">
        <v>220</v>
      </c>
      <c r="H417" s="16" t="s">
        <v>220</v>
      </c>
      <c r="I417" s="16">
        <v>1572.83</v>
      </c>
      <c r="J417" s="16" t="s">
        <v>220</v>
      </c>
      <c r="K417" s="16" t="s">
        <v>220</v>
      </c>
      <c r="L417" s="16" t="s">
        <v>220</v>
      </c>
      <c r="M417" s="17">
        <v>38</v>
      </c>
      <c r="N417" s="15">
        <v>0</v>
      </c>
      <c r="O417" s="15">
        <v>0</v>
      </c>
      <c r="P417" s="15">
        <v>0</v>
      </c>
      <c r="Q417" s="15">
        <v>0</v>
      </c>
      <c r="R417" s="18">
        <v>10</v>
      </c>
      <c r="S417" s="18">
        <v>0</v>
      </c>
      <c r="T417" s="19">
        <v>0</v>
      </c>
      <c r="U417" s="15">
        <v>0</v>
      </c>
      <c r="V417" s="20" t="s">
        <v>522</v>
      </c>
      <c r="W417" s="20" t="s">
        <v>1452</v>
      </c>
      <c r="X417" s="15" t="s">
        <v>861</v>
      </c>
    </row>
    <row r="418" spans="1:24" x14ac:dyDescent="0.25">
      <c r="A418" s="12" t="s">
        <v>753</v>
      </c>
      <c r="B418" s="13" t="s">
        <v>514</v>
      </c>
      <c r="C418" s="13" t="s">
        <v>777</v>
      </c>
      <c r="D418" s="14" t="str">
        <f>HYPERLINK(Tabulka48243[[#This Row],[Sloupec2]],Tabulka48243[[#This Row],[Sloupec1]])</f>
        <v>Solax Battery Slave 5,8 HV11550 V2</v>
      </c>
      <c r="E418" s="15">
        <v>232051</v>
      </c>
      <c r="F418" s="15">
        <v>0</v>
      </c>
      <c r="G418" s="16" t="s">
        <v>220</v>
      </c>
      <c r="H418" s="16" t="s">
        <v>220</v>
      </c>
      <c r="I418" s="16">
        <v>1526.65</v>
      </c>
      <c r="J418" s="16" t="s">
        <v>220</v>
      </c>
      <c r="K418" s="16" t="s">
        <v>220</v>
      </c>
      <c r="L418" s="16" t="s">
        <v>220</v>
      </c>
      <c r="M418" s="17">
        <v>38</v>
      </c>
      <c r="N418" s="15">
        <v>0</v>
      </c>
      <c r="O418" s="15">
        <v>0</v>
      </c>
      <c r="P418" s="15">
        <v>0</v>
      </c>
      <c r="Q418" s="15">
        <v>0</v>
      </c>
      <c r="R418" s="18">
        <v>10</v>
      </c>
      <c r="S418" s="18">
        <v>0</v>
      </c>
      <c r="T418" s="19">
        <v>0</v>
      </c>
      <c r="U418" s="15">
        <v>0</v>
      </c>
      <c r="V418" s="20" t="s">
        <v>523</v>
      </c>
      <c r="W418" s="20" t="s">
        <v>1453</v>
      </c>
      <c r="X418" s="15" t="s">
        <v>861</v>
      </c>
    </row>
    <row r="419" spans="1:24" x14ac:dyDescent="0.25">
      <c r="A419" s="12" t="s">
        <v>753</v>
      </c>
      <c r="B419" s="13" t="s">
        <v>514</v>
      </c>
      <c r="C419" s="13" t="s">
        <v>777</v>
      </c>
      <c r="D419" s="14" t="str">
        <f>HYPERLINK(Tabulka48243[[#This Row],[Sloupec2]],Tabulka48243[[#This Row],[Sloupec1]])</f>
        <v>Solax Battery SET Master T-BAT H 5.8 V2 + Slave 5,8 HV11550 V2</v>
      </c>
      <c r="E419" s="15">
        <v>232053</v>
      </c>
      <c r="F419" s="15">
        <v>0</v>
      </c>
      <c r="G419" s="16" t="s">
        <v>220</v>
      </c>
      <c r="H419" s="16" t="s">
        <v>220</v>
      </c>
      <c r="I419" s="16">
        <v>3099.48</v>
      </c>
      <c r="J419" s="16" t="s">
        <v>220</v>
      </c>
      <c r="K419" s="16" t="s">
        <v>220</v>
      </c>
      <c r="L419" s="16" t="s">
        <v>220</v>
      </c>
      <c r="M419" s="17">
        <v>0</v>
      </c>
      <c r="N419" s="15">
        <v>0</v>
      </c>
      <c r="O419" s="15">
        <v>0</v>
      </c>
      <c r="P419" s="15">
        <v>0</v>
      </c>
      <c r="Q419" s="15">
        <v>0</v>
      </c>
      <c r="R419" s="18">
        <v>10</v>
      </c>
      <c r="S419" s="18">
        <v>0</v>
      </c>
      <c r="T419" s="19">
        <v>0</v>
      </c>
      <c r="U419" s="15">
        <v>0</v>
      </c>
      <c r="V419" s="20" t="s">
        <v>524</v>
      </c>
      <c r="W419" s="20" t="s">
        <v>1454</v>
      </c>
      <c r="X419" s="15" t="s">
        <v>777</v>
      </c>
    </row>
    <row r="420" spans="1:24" x14ac:dyDescent="0.25">
      <c r="A420" s="12" t="s">
        <v>753</v>
      </c>
      <c r="B420" s="13" t="s">
        <v>514</v>
      </c>
      <c r="C420" s="13" t="s">
        <v>777</v>
      </c>
      <c r="D420" s="14" t="str">
        <f>HYPERLINK(Tabulka48243[[#This Row],[Sloupec2]],Tabulka48243[[#This Row],[Sloupec1]])</f>
        <v xml:space="preserve">Solax T-BAT SYS-HV-S3.6 </v>
      </c>
      <c r="E420" s="15">
        <v>332030</v>
      </c>
      <c r="F420" s="15">
        <v>0</v>
      </c>
      <c r="G420" s="16" t="s">
        <v>220</v>
      </c>
      <c r="H420" s="16" t="s">
        <v>220</v>
      </c>
      <c r="I420" s="16">
        <v>930.37</v>
      </c>
      <c r="J420" s="16" t="s">
        <v>220</v>
      </c>
      <c r="K420" s="16" t="s">
        <v>220</v>
      </c>
      <c r="L420" s="16" t="s">
        <v>220</v>
      </c>
      <c r="M420" s="17">
        <v>16</v>
      </c>
      <c r="N420" s="15">
        <v>0</v>
      </c>
      <c r="O420" s="15">
        <v>0</v>
      </c>
      <c r="P420" s="15">
        <v>0</v>
      </c>
      <c r="Q420" s="15">
        <v>0</v>
      </c>
      <c r="R420" s="18">
        <v>10</v>
      </c>
      <c r="S420" s="18">
        <v>0</v>
      </c>
      <c r="T420" s="19">
        <v>0</v>
      </c>
      <c r="U420" s="15">
        <v>0</v>
      </c>
      <c r="V420" s="20" t="s">
        <v>525</v>
      </c>
      <c r="W420" s="20" t="s">
        <v>1455</v>
      </c>
      <c r="X420" s="15" t="s">
        <v>861</v>
      </c>
    </row>
    <row r="421" spans="1:24" x14ac:dyDescent="0.25">
      <c r="A421" s="12" t="s">
        <v>753</v>
      </c>
      <c r="B421" s="13" t="s">
        <v>514</v>
      </c>
      <c r="C421" s="13" t="s">
        <v>309</v>
      </c>
      <c r="D421" s="14" t="str">
        <f>HYPERLINK(Tabulka48243[[#This Row],[Sloupec2]],Tabulka48243[[#This Row],[Sloupec1]])</f>
        <v>Solax TBMS-MCS0800E (BMS)</v>
      </c>
      <c r="E421" s="15">
        <v>332031</v>
      </c>
      <c r="F421" s="15">
        <v>0</v>
      </c>
      <c r="G421" s="16" t="s">
        <v>220</v>
      </c>
      <c r="H421" s="16" t="s">
        <v>220</v>
      </c>
      <c r="I421" s="16">
        <v>438.54</v>
      </c>
      <c r="J421" s="16" t="s">
        <v>220</v>
      </c>
      <c r="K421" s="16" t="s">
        <v>220</v>
      </c>
      <c r="L421" s="16" t="s">
        <v>220</v>
      </c>
      <c r="M421" s="17">
        <v>3</v>
      </c>
      <c r="N421" s="15">
        <v>0</v>
      </c>
      <c r="O421" s="15">
        <v>0</v>
      </c>
      <c r="P421" s="15">
        <v>0</v>
      </c>
      <c r="Q421" s="15">
        <v>0</v>
      </c>
      <c r="R421" s="18">
        <v>10</v>
      </c>
      <c r="S421" s="18">
        <v>0</v>
      </c>
      <c r="T421" s="19">
        <v>0</v>
      </c>
      <c r="U421" s="15">
        <v>0</v>
      </c>
      <c r="V421" s="20" t="s">
        <v>526</v>
      </c>
      <c r="W421" s="20" t="s">
        <v>1456</v>
      </c>
      <c r="X421" s="15" t="s">
        <v>309</v>
      </c>
    </row>
    <row r="422" spans="1:24" x14ac:dyDescent="0.25">
      <c r="A422" s="12" t="s">
        <v>753</v>
      </c>
      <c r="B422" s="13" t="s">
        <v>514</v>
      </c>
      <c r="C422" s="13" t="s">
        <v>777</v>
      </c>
      <c r="D422" s="14" t="str">
        <f>HYPERLINK(Tabulka48243[[#This Row],[Sloupec2]],Tabulka48243[[#This Row],[Sloupec1]])</f>
        <v>Solax T-BAT-SYS-HV Series Box</v>
      </c>
      <c r="E422" s="15">
        <v>532022</v>
      </c>
      <c r="F422" s="15">
        <v>0</v>
      </c>
      <c r="G422" s="16" t="s">
        <v>220</v>
      </c>
      <c r="H422" s="16" t="s">
        <v>220</v>
      </c>
      <c r="I422" s="16">
        <v>394.82</v>
      </c>
      <c r="J422" s="16" t="s">
        <v>220</v>
      </c>
      <c r="K422" s="16" t="s">
        <v>220</v>
      </c>
      <c r="L422" s="16" t="s">
        <v>220</v>
      </c>
      <c r="M422" s="17">
        <v>11</v>
      </c>
      <c r="N422" s="15">
        <v>0</v>
      </c>
      <c r="O422" s="15">
        <v>0</v>
      </c>
      <c r="P422" s="15">
        <v>0</v>
      </c>
      <c r="Q422" s="15">
        <v>0</v>
      </c>
      <c r="R422" s="18">
        <v>10</v>
      </c>
      <c r="S422" s="18">
        <v>0</v>
      </c>
      <c r="T422" s="19">
        <v>0</v>
      </c>
      <c r="U422" s="15">
        <v>0</v>
      </c>
      <c r="V422" s="20" t="s">
        <v>527</v>
      </c>
      <c r="W422" s="20" t="s">
        <v>1457</v>
      </c>
      <c r="X422" s="15" t="s">
        <v>989</v>
      </c>
    </row>
    <row r="423" spans="1:24" x14ac:dyDescent="0.25">
      <c r="A423" s="12" t="s">
        <v>753</v>
      </c>
      <c r="B423" s="13" t="s">
        <v>514</v>
      </c>
      <c r="C423" s="13" t="s">
        <v>777</v>
      </c>
      <c r="D423" s="14" t="str">
        <f>HYPERLINK(Tabulka48243[[#This Row],[Sloupec2]],Tabulka48243[[#This Row],[Sloupec1]])</f>
        <v>Solax X3 AELIO-50K</v>
      </c>
      <c r="E423" s="15">
        <v>232501</v>
      </c>
      <c r="F423" s="15">
        <v>0</v>
      </c>
      <c r="G423" s="16" t="s">
        <v>220</v>
      </c>
      <c r="H423" s="16" t="s">
        <v>220</v>
      </c>
      <c r="I423" s="16">
        <v>5207.24</v>
      </c>
      <c r="J423" s="16" t="s">
        <v>220</v>
      </c>
      <c r="K423" s="16" t="s">
        <v>220</v>
      </c>
      <c r="L423" s="16" t="s">
        <v>220</v>
      </c>
      <c r="M423" s="17">
        <v>0</v>
      </c>
      <c r="N423" s="15">
        <v>0</v>
      </c>
      <c r="O423" s="15">
        <v>0</v>
      </c>
      <c r="P423" s="15">
        <v>0</v>
      </c>
      <c r="Q423" s="15">
        <v>0</v>
      </c>
      <c r="R423" s="18">
        <v>10</v>
      </c>
      <c r="S423" s="18">
        <v>0</v>
      </c>
      <c r="T423" s="19">
        <v>0</v>
      </c>
      <c r="U423" s="15">
        <v>0</v>
      </c>
      <c r="V423" s="20" t="s">
        <v>528</v>
      </c>
      <c r="W423" s="20" t="s">
        <v>1458</v>
      </c>
      <c r="X423" s="15" t="s">
        <v>990</v>
      </c>
    </row>
    <row r="424" spans="1:24" x14ac:dyDescent="0.25">
      <c r="A424" s="12" t="s">
        <v>753</v>
      </c>
      <c r="B424" s="13" t="s">
        <v>514</v>
      </c>
      <c r="C424" s="13" t="s">
        <v>777</v>
      </c>
      <c r="D424" s="14" t="str">
        <f>HYPERLINK(Tabulka48243[[#This Row],[Sloupec2]],Tabulka48243[[#This Row],[Sloupec1]])</f>
        <v>Solax Triple TBMS-S51</v>
      </c>
      <c r="E424" s="15">
        <v>532032</v>
      </c>
      <c r="F424" s="15">
        <v>0</v>
      </c>
      <c r="G424" s="16" t="s">
        <v>220</v>
      </c>
      <c r="H424" s="16" t="s">
        <v>220</v>
      </c>
      <c r="I424" s="16">
        <v>742.21</v>
      </c>
      <c r="J424" s="16" t="s">
        <v>220</v>
      </c>
      <c r="K424" s="16" t="s">
        <v>220</v>
      </c>
      <c r="L424" s="16" t="s">
        <v>220</v>
      </c>
      <c r="M424" s="17">
        <v>0</v>
      </c>
      <c r="N424" s="15">
        <v>0</v>
      </c>
      <c r="O424" s="15">
        <v>0</v>
      </c>
      <c r="P424" s="15">
        <v>0</v>
      </c>
      <c r="Q424" s="15">
        <v>0</v>
      </c>
      <c r="R424" s="18">
        <v>10</v>
      </c>
      <c r="S424" s="18">
        <v>0</v>
      </c>
      <c r="T424" s="19">
        <v>0</v>
      </c>
      <c r="U424" s="15">
        <v>0</v>
      </c>
      <c r="V424" s="20" t="s">
        <v>529</v>
      </c>
      <c r="W424" s="20" t="s">
        <v>1459</v>
      </c>
      <c r="X424" s="15" t="s">
        <v>991</v>
      </c>
    </row>
    <row r="425" spans="1:24" x14ac:dyDescent="0.25">
      <c r="A425" s="12" t="s">
        <v>753</v>
      </c>
      <c r="B425" s="13" t="s">
        <v>514</v>
      </c>
      <c r="C425" s="13" t="s">
        <v>777</v>
      </c>
      <c r="D425" s="14" t="str">
        <f>HYPERLINK(Tabulka48243[[#This Row],[Sloupec2]],Tabulka48243[[#This Row],[Sloupec1]])</f>
        <v>Solax Triple T-BAT-HS51 Series Box</v>
      </c>
      <c r="E425" s="15">
        <v>532042</v>
      </c>
      <c r="F425" s="15">
        <v>0</v>
      </c>
      <c r="G425" s="16" t="s">
        <v>220</v>
      </c>
      <c r="H425" s="16" t="s">
        <v>220</v>
      </c>
      <c r="I425" s="16">
        <v>493.9</v>
      </c>
      <c r="J425" s="16" t="s">
        <v>220</v>
      </c>
      <c r="K425" s="16" t="s">
        <v>220</v>
      </c>
      <c r="L425" s="16" t="s">
        <v>220</v>
      </c>
      <c r="M425" s="17">
        <v>0</v>
      </c>
      <c r="N425" s="15">
        <v>0</v>
      </c>
      <c r="O425" s="15">
        <v>0</v>
      </c>
      <c r="P425" s="15">
        <v>0</v>
      </c>
      <c r="Q425" s="15">
        <v>0</v>
      </c>
      <c r="R425" s="18">
        <v>2</v>
      </c>
      <c r="S425" s="18">
        <v>0</v>
      </c>
      <c r="T425" s="19">
        <v>0</v>
      </c>
      <c r="U425" s="15">
        <v>0</v>
      </c>
      <c r="V425" s="20" t="s">
        <v>530</v>
      </c>
      <c r="W425" s="20" t="s">
        <v>1460</v>
      </c>
      <c r="X425" s="15" t="s">
        <v>992</v>
      </c>
    </row>
    <row r="426" spans="1:24" x14ac:dyDescent="0.25">
      <c r="A426" s="12" t="s">
        <v>753</v>
      </c>
      <c r="B426" s="13" t="s">
        <v>514</v>
      </c>
      <c r="C426" s="13" t="s">
        <v>777</v>
      </c>
      <c r="D426" s="14" t="str">
        <f>HYPERLINK(Tabulka48243[[#This Row],[Sloupec2]],Tabulka48243[[#This Row],[Sloupec1]])</f>
        <v>Solax Triple T-BAT- HS51</v>
      </c>
      <c r="E426" s="15">
        <v>332052</v>
      </c>
      <c r="F426" s="15">
        <v>0</v>
      </c>
      <c r="G426" s="16" t="s">
        <v>220</v>
      </c>
      <c r="H426" s="16" t="s">
        <v>220</v>
      </c>
      <c r="I426" s="16">
        <v>1256.93</v>
      </c>
      <c r="J426" s="16" t="s">
        <v>220</v>
      </c>
      <c r="K426" s="16" t="s">
        <v>220</v>
      </c>
      <c r="L426" s="16" t="s">
        <v>220</v>
      </c>
      <c r="M426" s="17">
        <v>0</v>
      </c>
      <c r="N426" s="15">
        <v>0</v>
      </c>
      <c r="O426" s="15">
        <v>0</v>
      </c>
      <c r="P426" s="15">
        <v>0</v>
      </c>
      <c r="Q426" s="15">
        <v>0</v>
      </c>
      <c r="R426" s="18">
        <v>10</v>
      </c>
      <c r="S426" s="18">
        <v>0</v>
      </c>
      <c r="T426" s="19">
        <v>0</v>
      </c>
      <c r="U426" s="15">
        <v>0</v>
      </c>
      <c r="V426" s="20" t="s">
        <v>531</v>
      </c>
      <c r="W426" s="20" t="s">
        <v>1461</v>
      </c>
      <c r="X426" s="15" t="s">
        <v>993</v>
      </c>
    </row>
    <row r="427" spans="1:24" x14ac:dyDescent="0.25">
      <c r="A427" s="12" t="s">
        <v>753</v>
      </c>
      <c r="B427" s="13" t="s">
        <v>514</v>
      </c>
      <c r="C427" s="13" t="s">
        <v>788</v>
      </c>
      <c r="D427" s="14" t="str">
        <f>HYPERLINK(Tabulka48243[[#This Row],[Sloupec2]],Tabulka48243[[#This Row],[Sloupec1]])</f>
        <v>Wallbox Solax X3-EVC-11k (PXH) 3 phase, výkon 11kW, 6m kabel, 16 A, WIFI</v>
      </c>
      <c r="E427" s="15">
        <v>732110</v>
      </c>
      <c r="F427" s="15">
        <v>11</v>
      </c>
      <c r="G427" s="16" t="s">
        <v>220</v>
      </c>
      <c r="H427" s="16" t="s">
        <v>220</v>
      </c>
      <c r="I427" s="16">
        <v>482.68</v>
      </c>
      <c r="J427" s="16" t="s">
        <v>220</v>
      </c>
      <c r="K427" s="16" t="s">
        <v>220</v>
      </c>
      <c r="L427" s="16" t="s">
        <v>220</v>
      </c>
      <c r="M427" s="17">
        <v>11</v>
      </c>
      <c r="N427" s="15">
        <v>0</v>
      </c>
      <c r="O427" s="15">
        <v>0</v>
      </c>
      <c r="P427" s="15">
        <v>0</v>
      </c>
      <c r="Q427" s="15">
        <v>0</v>
      </c>
      <c r="R427" s="18">
        <v>2</v>
      </c>
      <c r="S427" s="18">
        <v>0</v>
      </c>
      <c r="T427" s="19">
        <v>0</v>
      </c>
      <c r="U427" s="15">
        <v>0</v>
      </c>
      <c r="V427" s="20" t="s">
        <v>532</v>
      </c>
      <c r="W427" s="20" t="s">
        <v>1462</v>
      </c>
      <c r="X427" s="15" t="s">
        <v>994</v>
      </c>
    </row>
    <row r="428" spans="1:24" x14ac:dyDescent="0.25">
      <c r="A428" s="12" t="s">
        <v>753</v>
      </c>
      <c r="B428" s="13" t="s">
        <v>514</v>
      </c>
      <c r="C428" s="13" t="s">
        <v>788</v>
      </c>
      <c r="D428" s="14" t="str">
        <f>HYPERLINK(Tabulka48243[[#This Row],[Sloupec2]],Tabulka48243[[#This Row],[Sloupec1]])</f>
        <v>Wallbox Solax X3-EVC22K (PXH) 3 phase, výkon 22kW, 6m kabel, 32A, WIFI</v>
      </c>
      <c r="E428" s="15">
        <v>732220</v>
      </c>
      <c r="F428" s="15">
        <v>22</v>
      </c>
      <c r="G428" s="16" t="s">
        <v>220</v>
      </c>
      <c r="H428" s="16" t="s">
        <v>220</v>
      </c>
      <c r="I428" s="16">
        <v>561.15</v>
      </c>
      <c r="J428" s="16" t="s">
        <v>220</v>
      </c>
      <c r="K428" s="16" t="s">
        <v>220</v>
      </c>
      <c r="L428" s="16" t="s">
        <v>220</v>
      </c>
      <c r="M428" s="17">
        <v>2</v>
      </c>
      <c r="N428" s="15">
        <v>0</v>
      </c>
      <c r="O428" s="15">
        <v>0</v>
      </c>
      <c r="P428" s="15">
        <v>0</v>
      </c>
      <c r="Q428" s="15">
        <v>0</v>
      </c>
      <c r="R428" s="18">
        <v>2</v>
      </c>
      <c r="S428" s="18">
        <v>0</v>
      </c>
      <c r="T428" s="19">
        <v>0</v>
      </c>
      <c r="U428" s="15">
        <v>0</v>
      </c>
      <c r="V428" s="20" t="s">
        <v>533</v>
      </c>
      <c r="W428" s="20" t="s">
        <v>1463</v>
      </c>
      <c r="X428" s="15" t="s">
        <v>994</v>
      </c>
    </row>
    <row r="429" spans="1:24" x14ac:dyDescent="0.25">
      <c r="A429" s="12" t="s">
        <v>753</v>
      </c>
      <c r="B429" s="13" t="s">
        <v>514</v>
      </c>
      <c r="C429" s="13" t="s">
        <v>791</v>
      </c>
      <c r="D429" s="14" t="str">
        <f>HYPERLINK(Tabulka48243[[#This Row],[Sloupec2]],Tabulka48243[[#This Row],[Sloupec1]])</f>
        <v>meter Solax Chint 3 Phase meter bidirectional</v>
      </c>
      <c r="E429" s="15">
        <v>532000</v>
      </c>
      <c r="F429" s="15">
        <v>0</v>
      </c>
      <c r="G429" s="16" t="s">
        <v>220</v>
      </c>
      <c r="H429" s="16" t="s">
        <v>220</v>
      </c>
      <c r="I429" s="16">
        <v>91.92</v>
      </c>
      <c r="J429" s="16" t="s">
        <v>220</v>
      </c>
      <c r="K429" s="16" t="s">
        <v>220</v>
      </c>
      <c r="L429" s="16" t="s">
        <v>220</v>
      </c>
      <c r="M429" s="17">
        <v>13</v>
      </c>
      <c r="N429" s="15">
        <v>0</v>
      </c>
      <c r="O429" s="15">
        <v>0</v>
      </c>
      <c r="P429" s="15">
        <v>0</v>
      </c>
      <c r="Q429" s="15">
        <v>0</v>
      </c>
      <c r="R429" s="18">
        <v>2</v>
      </c>
      <c r="S429" s="18">
        <v>0</v>
      </c>
      <c r="T429" s="19">
        <v>0</v>
      </c>
      <c r="U429" s="15">
        <v>0</v>
      </c>
      <c r="V429" s="20" t="s">
        <v>534</v>
      </c>
      <c r="W429" s="20" t="s">
        <v>1464</v>
      </c>
      <c r="X429" s="15" t="s">
        <v>916</v>
      </c>
    </row>
    <row r="430" spans="1:24" x14ac:dyDescent="0.25">
      <c r="A430" s="12" t="s">
        <v>753</v>
      </c>
      <c r="B430" s="13" t="s">
        <v>514</v>
      </c>
      <c r="C430" s="13" t="s">
        <v>791</v>
      </c>
      <c r="D430" s="14" t="str">
        <f>HYPERLINK(Tabulka48243[[#This Row],[Sloupec2]],Tabulka48243[[#This Row],[Sloupec1]])</f>
        <v>meter Solax 3Ph Meter M3-40 incl. 100A/40mA</v>
      </c>
      <c r="E430" s="15">
        <v>532007</v>
      </c>
      <c r="F430" s="15">
        <v>0</v>
      </c>
      <c r="G430" s="16" t="s">
        <v>220</v>
      </c>
      <c r="H430" s="16" t="s">
        <v>220</v>
      </c>
      <c r="I430" s="16">
        <v>114.6</v>
      </c>
      <c r="J430" s="16" t="s">
        <v>220</v>
      </c>
      <c r="K430" s="16" t="s">
        <v>220</v>
      </c>
      <c r="L430" s="16" t="s">
        <v>220</v>
      </c>
      <c r="M430" s="17">
        <v>5</v>
      </c>
      <c r="N430" s="15">
        <v>0</v>
      </c>
      <c r="O430" s="15">
        <v>0</v>
      </c>
      <c r="P430" s="15">
        <v>0</v>
      </c>
      <c r="Q430" s="15">
        <v>0</v>
      </c>
      <c r="R430" s="18">
        <v>0</v>
      </c>
      <c r="S430" s="18">
        <v>0</v>
      </c>
      <c r="T430" s="19">
        <v>0</v>
      </c>
      <c r="U430" s="15">
        <v>0</v>
      </c>
      <c r="V430" s="20" t="s">
        <v>535</v>
      </c>
      <c r="W430" s="20" t="s">
        <v>1465</v>
      </c>
      <c r="X430" s="15" t="s">
        <v>995</v>
      </c>
    </row>
    <row r="431" spans="1:24" x14ac:dyDescent="0.25">
      <c r="A431" s="12" t="s">
        <v>753</v>
      </c>
      <c r="B431" s="13" t="s">
        <v>514</v>
      </c>
      <c r="C431" s="13" t="s">
        <v>791</v>
      </c>
      <c r="D431" s="14" t="str">
        <f>HYPERLINK(Tabulka48243[[#This Row],[Sloupec2]],Tabulka48243[[#This Row],[Sloupec1]])</f>
        <v>meter Solax 3Ph Meter M3-40, without 100A/40mA</v>
      </c>
      <c r="E431" s="15">
        <v>532008</v>
      </c>
      <c r="F431" s="15">
        <v>0</v>
      </c>
      <c r="G431" s="16" t="s">
        <v>220</v>
      </c>
      <c r="H431" s="16" t="s">
        <v>220</v>
      </c>
      <c r="I431" s="16">
        <v>93.97</v>
      </c>
      <c r="J431" s="16" t="s">
        <v>220</v>
      </c>
      <c r="K431" s="16" t="s">
        <v>220</v>
      </c>
      <c r="L431" s="16" t="s">
        <v>220</v>
      </c>
      <c r="M431" s="17">
        <v>0</v>
      </c>
      <c r="N431" s="15">
        <v>0</v>
      </c>
      <c r="O431" s="15">
        <v>0</v>
      </c>
      <c r="P431" s="15">
        <v>0</v>
      </c>
      <c r="Q431" s="15">
        <v>0</v>
      </c>
      <c r="R431" s="18">
        <v>0</v>
      </c>
      <c r="S431" s="18">
        <v>0</v>
      </c>
      <c r="T431" s="19">
        <v>0</v>
      </c>
      <c r="U431" s="15">
        <v>0</v>
      </c>
      <c r="V431" s="20" t="s">
        <v>536</v>
      </c>
      <c r="W431" s="20" t="s">
        <v>1466</v>
      </c>
      <c r="X431" s="15" t="s">
        <v>996</v>
      </c>
    </row>
    <row r="432" spans="1:24" x14ac:dyDescent="0.25">
      <c r="A432" s="12" t="s">
        <v>753</v>
      </c>
      <c r="B432" s="13" t="s">
        <v>514</v>
      </c>
      <c r="C432" s="13" t="s">
        <v>791</v>
      </c>
      <c r="D432" s="14" t="str">
        <f>HYPERLINK(Tabulka48243[[#This Row],[Sloupec2]],Tabulka48243[[#This Row],[Sloupec1]])</f>
        <v>Solax M3-40 CT-Set 3x 600/40mA</v>
      </c>
      <c r="E432" s="15">
        <v>532009</v>
      </c>
      <c r="F432" s="15">
        <v>0</v>
      </c>
      <c r="G432" s="16" t="s">
        <v>220</v>
      </c>
      <c r="H432" s="16" t="s">
        <v>220</v>
      </c>
      <c r="I432" s="16">
        <v>84.8</v>
      </c>
      <c r="J432" s="16" t="s">
        <v>220</v>
      </c>
      <c r="K432" s="16" t="s">
        <v>220</v>
      </c>
      <c r="L432" s="16" t="s">
        <v>220</v>
      </c>
      <c r="M432" s="17">
        <v>0</v>
      </c>
      <c r="N432" s="15">
        <v>0</v>
      </c>
      <c r="O432" s="15">
        <v>0</v>
      </c>
      <c r="P432" s="15">
        <v>0</v>
      </c>
      <c r="Q432" s="15">
        <v>0</v>
      </c>
      <c r="R432" s="18">
        <v>0</v>
      </c>
      <c r="S432" s="18">
        <v>0</v>
      </c>
      <c r="T432" s="19">
        <v>0</v>
      </c>
      <c r="U432" s="15">
        <v>0</v>
      </c>
      <c r="V432" s="20" t="s">
        <v>537</v>
      </c>
      <c r="W432" s="20" t="s">
        <v>1467</v>
      </c>
      <c r="X432" s="15" t="s">
        <v>996</v>
      </c>
    </row>
    <row r="433" spans="1:24" x14ac:dyDescent="0.25">
      <c r="A433" s="12" t="s">
        <v>753</v>
      </c>
      <c r="B433" s="13" t="s">
        <v>514</v>
      </c>
      <c r="C433" s="13" t="s">
        <v>778</v>
      </c>
      <c r="D433" s="14" t="str">
        <f>HYPERLINK(Tabulka48243[[#This Row],[Sloupec2]],Tabulka48243[[#This Row],[Sloupec1]])</f>
        <v>Solax X3-EPS PBOX-60kW-G2</v>
      </c>
      <c r="E433" s="15">
        <v>532021</v>
      </c>
      <c r="F433" s="15">
        <v>0</v>
      </c>
      <c r="G433" s="16" t="s">
        <v>220</v>
      </c>
      <c r="H433" s="16" t="s">
        <v>220</v>
      </c>
      <c r="I433" s="16">
        <v>1174.26</v>
      </c>
      <c r="J433" s="16" t="s">
        <v>220</v>
      </c>
      <c r="K433" s="16" t="s">
        <v>220</v>
      </c>
      <c r="L433" s="16" t="s">
        <v>220</v>
      </c>
      <c r="M433" s="17">
        <v>6</v>
      </c>
      <c r="N433" s="15">
        <v>0</v>
      </c>
      <c r="O433" s="15">
        <v>0</v>
      </c>
      <c r="P433" s="15">
        <v>0</v>
      </c>
      <c r="Q433" s="15">
        <v>0</v>
      </c>
      <c r="R433" s="18">
        <v>0</v>
      </c>
      <c r="S433" s="18">
        <v>0</v>
      </c>
      <c r="T433" s="19">
        <v>0</v>
      </c>
      <c r="U433" s="15">
        <v>0</v>
      </c>
      <c r="V433" s="20" t="s">
        <v>538</v>
      </c>
      <c r="W433" s="20" t="s">
        <v>1468</v>
      </c>
      <c r="X433" s="15" t="s">
        <v>997</v>
      </c>
    </row>
    <row r="434" spans="1:24" x14ac:dyDescent="0.25">
      <c r="A434" s="12" t="s">
        <v>753</v>
      </c>
      <c r="B434" s="13" t="s">
        <v>514</v>
      </c>
      <c r="C434" s="13" t="s">
        <v>778</v>
      </c>
      <c r="D434" s="14" t="str">
        <f>HYPERLINK(Tabulka48243[[#This Row],[Sloupec2]],Tabulka48243[[#This Row],[Sloupec1]])</f>
        <v>Solax X3-EPS PBOX-150kW-G2</v>
      </c>
      <c r="E434" s="15">
        <v>532031</v>
      </c>
      <c r="F434" s="15">
        <v>0</v>
      </c>
      <c r="G434" s="16" t="s">
        <v>220</v>
      </c>
      <c r="H434" s="16" t="s">
        <v>220</v>
      </c>
      <c r="I434" s="16">
        <v>1558.48</v>
      </c>
      <c r="J434" s="16" t="s">
        <v>220</v>
      </c>
      <c r="K434" s="16" t="s">
        <v>220</v>
      </c>
      <c r="L434" s="16" t="s">
        <v>220</v>
      </c>
      <c r="M434" s="17">
        <v>1</v>
      </c>
      <c r="N434" s="15">
        <v>0</v>
      </c>
      <c r="O434" s="15">
        <v>0</v>
      </c>
      <c r="P434" s="15">
        <v>0</v>
      </c>
      <c r="Q434" s="15">
        <v>0</v>
      </c>
      <c r="R434" s="18">
        <v>0</v>
      </c>
      <c r="S434" s="18">
        <v>0</v>
      </c>
      <c r="T434" s="19">
        <v>0</v>
      </c>
      <c r="U434" s="15">
        <v>0</v>
      </c>
      <c r="V434" s="20" t="s">
        <v>539</v>
      </c>
      <c r="W434" s="20" t="s">
        <v>1469</v>
      </c>
      <c r="X434" s="15" t="s">
        <v>997</v>
      </c>
    </row>
    <row r="435" spans="1:24" x14ac:dyDescent="0.25">
      <c r="A435" s="12" t="s">
        <v>753</v>
      </c>
      <c r="B435" s="13" t="s">
        <v>514</v>
      </c>
      <c r="C435" s="13" t="s">
        <v>778</v>
      </c>
      <c r="D435" s="14" t="str">
        <f>HYPERLINK(Tabulka48243[[#This Row],[Sloupec2]],Tabulka48243[[#This Row],[Sloupec1]])</f>
        <v>Solax BMS-Parallel Box II V2</v>
      </c>
      <c r="E435" s="15">
        <v>532003</v>
      </c>
      <c r="F435" s="15">
        <v>0</v>
      </c>
      <c r="G435" s="16" t="s">
        <v>220</v>
      </c>
      <c r="H435" s="16" t="s">
        <v>220</v>
      </c>
      <c r="I435" s="16">
        <v>586.29999999999995</v>
      </c>
      <c r="J435" s="16" t="s">
        <v>220</v>
      </c>
      <c r="K435" s="16" t="s">
        <v>220</v>
      </c>
      <c r="L435" s="16" t="s">
        <v>220</v>
      </c>
      <c r="M435" s="17">
        <v>7</v>
      </c>
      <c r="N435" s="15">
        <v>0</v>
      </c>
      <c r="O435" s="15">
        <v>0</v>
      </c>
      <c r="P435" s="15">
        <v>0</v>
      </c>
      <c r="Q435" s="15">
        <v>0</v>
      </c>
      <c r="R435" s="18">
        <v>0</v>
      </c>
      <c r="S435" s="18">
        <v>0</v>
      </c>
      <c r="T435" s="19">
        <v>0</v>
      </c>
      <c r="U435" s="15">
        <v>0</v>
      </c>
      <c r="V435" s="20" t="s">
        <v>540</v>
      </c>
      <c r="W435" s="20" t="s">
        <v>1470</v>
      </c>
      <c r="X435" s="15" t="s">
        <v>998</v>
      </c>
    </row>
    <row r="436" spans="1:24" x14ac:dyDescent="0.25">
      <c r="A436" s="12" t="s">
        <v>753</v>
      </c>
      <c r="B436" s="13" t="s">
        <v>514</v>
      </c>
      <c r="C436" s="13" t="s">
        <v>778</v>
      </c>
      <c r="D436" s="14" t="str">
        <f>HYPERLINK(Tabulka48243[[#This Row],[Sloupec2]],Tabulka48243[[#This Row],[Sloupec1]])</f>
        <v>Solax Pocket WIFI 3.0</v>
      </c>
      <c r="E436" s="15">
        <v>532011</v>
      </c>
      <c r="F436" s="15">
        <v>0</v>
      </c>
      <c r="G436" s="16" t="s">
        <v>220</v>
      </c>
      <c r="H436" s="16" t="s">
        <v>220</v>
      </c>
      <c r="I436" s="16">
        <v>11.87</v>
      </c>
      <c r="J436" s="16" t="s">
        <v>220</v>
      </c>
      <c r="K436" s="16" t="s">
        <v>220</v>
      </c>
      <c r="L436" s="16" t="s">
        <v>220</v>
      </c>
      <c r="M436" s="17">
        <v>17</v>
      </c>
      <c r="N436" s="15">
        <v>0</v>
      </c>
      <c r="O436" s="15">
        <v>0</v>
      </c>
      <c r="P436" s="15">
        <v>0</v>
      </c>
      <c r="Q436" s="15">
        <v>0</v>
      </c>
      <c r="R436" s="18">
        <v>2</v>
      </c>
      <c r="S436" s="18">
        <v>0</v>
      </c>
      <c r="T436" s="19">
        <v>0</v>
      </c>
      <c r="U436" s="15">
        <v>0</v>
      </c>
      <c r="V436" s="20" t="s">
        <v>541</v>
      </c>
      <c r="W436" s="20" t="s">
        <v>1471</v>
      </c>
      <c r="X436" s="15" t="s">
        <v>999</v>
      </c>
    </row>
    <row r="437" spans="1:24" x14ac:dyDescent="0.25">
      <c r="A437" s="12" t="s">
        <v>753</v>
      </c>
      <c r="B437" s="13" t="s">
        <v>514</v>
      </c>
      <c r="C437" s="13" t="s">
        <v>778</v>
      </c>
      <c r="D437" s="14" t="str">
        <f>HYPERLINK(Tabulka48243[[#This Row],[Sloupec2]],Tabulka48243[[#This Row],[Sloupec1]])</f>
        <v>Solax Pocket WIFI-LAN 3.0</v>
      </c>
      <c r="E437" s="15">
        <v>532012</v>
      </c>
      <c r="F437" s="15">
        <v>0</v>
      </c>
      <c r="G437" s="16" t="s">
        <v>220</v>
      </c>
      <c r="H437" s="16" t="s">
        <v>220</v>
      </c>
      <c r="I437" s="16">
        <v>22.9</v>
      </c>
      <c r="J437" s="16" t="s">
        <v>220</v>
      </c>
      <c r="K437" s="16" t="s">
        <v>220</v>
      </c>
      <c r="L437" s="16" t="s">
        <v>220</v>
      </c>
      <c r="M437" s="17">
        <v>11</v>
      </c>
      <c r="N437" s="15">
        <v>0</v>
      </c>
      <c r="O437" s="15">
        <v>0</v>
      </c>
      <c r="P437" s="15">
        <v>0</v>
      </c>
      <c r="Q437" s="15">
        <v>0</v>
      </c>
      <c r="R437" s="18">
        <v>2</v>
      </c>
      <c r="S437" s="18">
        <v>0</v>
      </c>
      <c r="T437" s="19">
        <v>0</v>
      </c>
      <c r="U437" s="15">
        <v>0</v>
      </c>
      <c r="V437" s="20" t="s">
        <v>542</v>
      </c>
      <c r="W437" s="20" t="s">
        <v>1472</v>
      </c>
      <c r="X437" s="15" t="s">
        <v>1000</v>
      </c>
    </row>
    <row r="438" spans="1:24" x14ac:dyDescent="0.25">
      <c r="A438" s="12" t="s">
        <v>753</v>
      </c>
      <c r="B438" s="13" t="s">
        <v>514</v>
      </c>
      <c r="C438" s="13" t="s">
        <v>786</v>
      </c>
      <c r="D438" s="14" t="str">
        <f>HYPERLINK(Tabulka48243[[#This Row],[Sloupec2]],Tabulka48243[[#This Row],[Sloupec1]])</f>
        <v>SOLAX SET G4 X3-Hybrid-10.0-D, 11,6 kWh</v>
      </c>
      <c r="E438" s="15">
        <v>209027</v>
      </c>
      <c r="F438" s="15">
        <v>10</v>
      </c>
      <c r="G438" s="16" t="s">
        <v>220</v>
      </c>
      <c r="H438" s="16" t="s">
        <v>220</v>
      </c>
      <c r="I438" s="16">
        <v>4607.92</v>
      </c>
      <c r="J438" s="16" t="s">
        <v>220</v>
      </c>
      <c r="K438" s="16" t="s">
        <v>220</v>
      </c>
      <c r="L438" s="16" t="s">
        <v>220</v>
      </c>
      <c r="M438" s="17">
        <v>0</v>
      </c>
      <c r="N438" s="15">
        <v>0</v>
      </c>
      <c r="O438" s="15">
        <v>0</v>
      </c>
      <c r="P438" s="15">
        <v>0</v>
      </c>
      <c r="Q438" s="15">
        <v>0</v>
      </c>
      <c r="R438" s="18">
        <v>10</v>
      </c>
      <c r="S438" s="18">
        <v>0</v>
      </c>
      <c r="T438" s="19">
        <v>0</v>
      </c>
      <c r="U438" s="15">
        <v>0</v>
      </c>
      <c r="V438" s="20" t="s">
        <v>543</v>
      </c>
      <c r="W438" s="20" t="s">
        <v>1473</v>
      </c>
      <c r="X438" s="15" t="s">
        <v>1001</v>
      </c>
    </row>
    <row r="439" spans="1:24" x14ac:dyDescent="0.25">
      <c r="A439" s="12" t="s">
        <v>753</v>
      </c>
      <c r="B439" s="13" t="s">
        <v>514</v>
      </c>
      <c r="C439" s="13" t="s">
        <v>786</v>
      </c>
      <c r="D439" s="14" t="str">
        <f>HYPERLINK(Tabulka48243[[#This Row],[Sloupec2]],Tabulka48243[[#This Row],[Sloupec1]])</f>
        <v>SOLAX SET G4 X3-Hybrid-10.0-D, 11,6 kWh ALFRED</v>
      </c>
      <c r="E439" s="15">
        <v>209037</v>
      </c>
      <c r="F439" s="15">
        <v>10</v>
      </c>
      <c r="G439" s="16" t="s">
        <v>220</v>
      </c>
      <c r="H439" s="16" t="s">
        <v>220</v>
      </c>
      <c r="I439" s="16">
        <v>4692.72</v>
      </c>
      <c r="J439" s="16" t="s">
        <v>220</v>
      </c>
      <c r="K439" s="16" t="s">
        <v>220</v>
      </c>
      <c r="L439" s="16" t="s">
        <v>220</v>
      </c>
      <c r="M439" s="17">
        <v>0</v>
      </c>
      <c r="N439" s="15">
        <v>0</v>
      </c>
      <c r="O439" s="15">
        <v>0</v>
      </c>
      <c r="P439" s="15">
        <v>0</v>
      </c>
      <c r="Q439" s="15">
        <v>0</v>
      </c>
      <c r="R439" s="18">
        <v>0</v>
      </c>
      <c r="S439" s="18">
        <v>0</v>
      </c>
      <c r="T439" s="19">
        <v>0</v>
      </c>
      <c r="U439" s="15">
        <v>0</v>
      </c>
      <c r="V439" s="20" t="s">
        <v>544</v>
      </c>
      <c r="W439" s="20" t="s">
        <v>1474</v>
      </c>
      <c r="X439" s="15" t="s">
        <v>1002</v>
      </c>
    </row>
    <row r="440" spans="1:24" x14ac:dyDescent="0.25">
      <c r="A440" s="12" t="s">
        <v>754</v>
      </c>
      <c r="B440" s="13" t="s">
        <v>514</v>
      </c>
      <c r="C440" s="13" t="s">
        <v>786</v>
      </c>
      <c r="D440" s="14" t="str">
        <f>HYPERLINK(Tabulka48243[[#This Row],[Sloupec2]],Tabulka48243[[#This Row],[Sloupec1]])</f>
        <v>SOLAX SET X3 ULT-25K + Triple S36, 100,3Kwh</v>
      </c>
      <c r="E440" s="15">
        <v>232001</v>
      </c>
      <c r="F440" s="15">
        <v>50</v>
      </c>
      <c r="G440" s="16" t="s">
        <v>220</v>
      </c>
      <c r="H440" s="16" t="s">
        <v>220</v>
      </c>
      <c r="I440" s="16">
        <v>32585.040000000001</v>
      </c>
      <c r="J440" s="16" t="s">
        <v>220</v>
      </c>
      <c r="K440" s="16" t="s">
        <v>220</v>
      </c>
      <c r="L440" s="16" t="s">
        <v>220</v>
      </c>
      <c r="M440" s="17">
        <v>0</v>
      </c>
      <c r="N440" s="15">
        <v>0</v>
      </c>
      <c r="O440" s="15">
        <v>0</v>
      </c>
      <c r="P440" s="15">
        <v>0</v>
      </c>
      <c r="Q440" s="15">
        <v>0</v>
      </c>
      <c r="R440" s="18">
        <v>0</v>
      </c>
      <c r="S440" s="18">
        <v>0</v>
      </c>
      <c r="T440" s="19">
        <v>0</v>
      </c>
      <c r="U440" s="15">
        <v>0</v>
      </c>
      <c r="V440" s="20" t="s">
        <v>545</v>
      </c>
      <c r="W440" s="20" t="s">
        <v>1475</v>
      </c>
      <c r="X440" s="15" t="s">
        <v>546</v>
      </c>
    </row>
    <row r="441" spans="1:24" x14ac:dyDescent="0.25">
      <c r="A441" s="12" t="s">
        <v>754</v>
      </c>
      <c r="B441" s="13" t="s">
        <v>514</v>
      </c>
      <c r="C441" s="13" t="s">
        <v>786</v>
      </c>
      <c r="D441" s="14" t="str">
        <f>HYPERLINK(Tabulka48243[[#This Row],[Sloupec2]],Tabulka48243[[#This Row],[Sloupec1]])</f>
        <v>SOLAX SET X3 AELIO-50K + Triple HS51, 102kWh</v>
      </c>
      <c r="E441" s="15">
        <v>232002</v>
      </c>
      <c r="F441" s="15">
        <v>50</v>
      </c>
      <c r="G441" s="16" t="s">
        <v>220</v>
      </c>
      <c r="H441" s="16" t="s">
        <v>220</v>
      </c>
      <c r="I441" s="16">
        <v>32850.080000000002</v>
      </c>
      <c r="J441" s="16" t="s">
        <v>220</v>
      </c>
      <c r="K441" s="16" t="s">
        <v>220</v>
      </c>
      <c r="L441" s="16" t="s">
        <v>220</v>
      </c>
      <c r="M441" s="17">
        <v>0</v>
      </c>
      <c r="N441" s="15">
        <v>0</v>
      </c>
      <c r="O441" s="15">
        <v>0</v>
      </c>
      <c r="P441" s="15">
        <v>0</v>
      </c>
      <c r="Q441" s="15">
        <v>0</v>
      </c>
      <c r="R441" s="18">
        <v>0</v>
      </c>
      <c r="S441" s="18">
        <v>0</v>
      </c>
      <c r="T441" s="19">
        <v>0</v>
      </c>
      <c r="U441" s="15">
        <v>0</v>
      </c>
      <c r="V441" s="20" t="s">
        <v>547</v>
      </c>
      <c r="W441" s="20" t="s">
        <v>1476</v>
      </c>
      <c r="X441" s="15" t="s">
        <v>1003</v>
      </c>
    </row>
    <row r="442" spans="1:24" x14ac:dyDescent="0.25">
      <c r="A442" s="12" t="s">
        <v>753</v>
      </c>
      <c r="B442" s="13" t="s">
        <v>548</v>
      </c>
      <c r="C442" s="13" t="s">
        <v>778</v>
      </c>
      <c r="D442" s="14" t="str">
        <f>HYPERLINK(Tabulka48243[[#This Row],[Sloupec2]],Tabulka48243[[#This Row],[Sloupec1]])</f>
        <v>Alfred BOX</v>
      </c>
      <c r="E442" s="15">
        <v>920034</v>
      </c>
      <c r="F442" s="15">
        <v>0</v>
      </c>
      <c r="G442" s="16" t="s">
        <v>220</v>
      </c>
      <c r="H442" s="16" t="s">
        <v>220</v>
      </c>
      <c r="I442" s="16">
        <v>84.80492813141683</v>
      </c>
      <c r="J442" s="16" t="s">
        <v>220</v>
      </c>
      <c r="K442" s="16" t="s">
        <v>220</v>
      </c>
      <c r="L442" s="16" t="s">
        <v>220</v>
      </c>
      <c r="M442" s="17">
        <v>3</v>
      </c>
      <c r="N442" s="15">
        <v>0</v>
      </c>
      <c r="O442" s="15">
        <v>0</v>
      </c>
      <c r="P442" s="15">
        <v>0</v>
      </c>
      <c r="Q442" s="15">
        <v>0</v>
      </c>
      <c r="R442" s="18">
        <v>0</v>
      </c>
      <c r="S442" s="18">
        <v>0</v>
      </c>
      <c r="T442" s="19">
        <v>0</v>
      </c>
      <c r="U442" s="15">
        <v>0</v>
      </c>
      <c r="V442" s="20" t="s">
        <v>549</v>
      </c>
      <c r="W442" s="20" t="s">
        <v>1477</v>
      </c>
      <c r="X442" s="15" t="s">
        <v>1004</v>
      </c>
    </row>
    <row r="443" spans="1:24" x14ac:dyDescent="0.25">
      <c r="A443" s="12" t="s">
        <v>753</v>
      </c>
      <c r="B443" s="13" t="s">
        <v>548</v>
      </c>
      <c r="C443" s="13" t="s">
        <v>778</v>
      </c>
      <c r="D443" s="14" t="str">
        <f>HYPERLINK(Tabulka48243[[#This Row],[Sloupec2]],Tabulka48243[[#This Row],[Sloupec1]])</f>
        <v>Alfred BOX  / 5pcs</v>
      </c>
      <c r="E443" s="15">
        <v>920035</v>
      </c>
      <c r="F443" s="15">
        <v>0</v>
      </c>
      <c r="G443" s="16" t="s">
        <v>220</v>
      </c>
      <c r="H443" s="16" t="s">
        <v>220</v>
      </c>
      <c r="I443" s="16">
        <v>381.62217659137571</v>
      </c>
      <c r="J443" s="16" t="s">
        <v>220</v>
      </c>
      <c r="K443" s="16" t="s">
        <v>220</v>
      </c>
      <c r="L443" s="16" t="s">
        <v>220</v>
      </c>
      <c r="M443" s="17">
        <v>0</v>
      </c>
      <c r="N443" s="15">
        <v>0</v>
      </c>
      <c r="O443" s="15">
        <v>0</v>
      </c>
      <c r="P443" s="15">
        <v>0</v>
      </c>
      <c r="Q443" s="15">
        <v>0</v>
      </c>
      <c r="R443" s="18">
        <v>0</v>
      </c>
      <c r="S443" s="18">
        <v>0</v>
      </c>
      <c r="T443" s="19">
        <v>0</v>
      </c>
      <c r="U443" s="15">
        <v>0</v>
      </c>
      <c r="V443" s="20" t="s">
        <v>550</v>
      </c>
      <c r="W443" s="20" t="s">
        <v>1478</v>
      </c>
      <c r="X443" s="15" t="s">
        <v>1005</v>
      </c>
    </row>
    <row r="444" spans="1:24" x14ac:dyDescent="0.25">
      <c r="A444" s="12" t="s">
        <v>753</v>
      </c>
      <c r="B444" s="13" t="s">
        <v>548</v>
      </c>
      <c r="C444" s="13" t="s">
        <v>778</v>
      </c>
      <c r="D444" s="14" t="str">
        <f>HYPERLINK(Tabulka48243[[#This Row],[Sloupec2]],Tabulka48243[[#This Row],[Sloupec1]])</f>
        <v>ALFRED Heat</v>
      </c>
      <c r="E444" s="15">
        <v>920064</v>
      </c>
      <c r="F444" s="15">
        <v>0</v>
      </c>
      <c r="G444" s="16" t="s">
        <v>220</v>
      </c>
      <c r="H444" s="16" t="s">
        <v>220</v>
      </c>
      <c r="I444" s="16">
        <v>378.91991786447636</v>
      </c>
      <c r="J444" s="16" t="s">
        <v>220</v>
      </c>
      <c r="K444" s="16" t="s">
        <v>220</v>
      </c>
      <c r="L444" s="16" t="s">
        <v>220</v>
      </c>
      <c r="M444" s="17">
        <v>0</v>
      </c>
      <c r="N444" s="15">
        <v>0</v>
      </c>
      <c r="O444" s="15">
        <v>0</v>
      </c>
      <c r="P444" s="15">
        <v>0</v>
      </c>
      <c r="Q444" s="15">
        <v>0</v>
      </c>
      <c r="R444" s="18">
        <v>0</v>
      </c>
      <c r="S444" s="18">
        <v>0</v>
      </c>
      <c r="T444" s="19">
        <v>0</v>
      </c>
      <c r="U444" s="15">
        <v>0</v>
      </c>
      <c r="V444" s="20" t="s">
        <v>551</v>
      </c>
      <c r="W444" s="20" t="s">
        <v>1479</v>
      </c>
      <c r="X444" s="15" t="s">
        <v>1005</v>
      </c>
    </row>
    <row r="445" spans="1:24" x14ac:dyDescent="0.25">
      <c r="A445" s="12" t="s">
        <v>753</v>
      </c>
      <c r="B445" s="13" t="s">
        <v>548</v>
      </c>
      <c r="C445" s="13" t="s">
        <v>778</v>
      </c>
      <c r="D445" s="14" t="str">
        <f>HYPERLINK(Tabulka48243[[#This Row],[Sloupec2]],Tabulka48243[[#This Row],[Sloupec1]])</f>
        <v>ALFRED Heat, multipack 3ks</v>
      </c>
      <c r="E445" s="15">
        <v>920065</v>
      </c>
      <c r="F445" s="15">
        <v>0</v>
      </c>
      <c r="G445" s="16" t="s">
        <v>220</v>
      </c>
      <c r="H445" s="16" t="s">
        <v>220</v>
      </c>
      <c r="I445" s="16">
        <v>1113.4168377823407</v>
      </c>
      <c r="J445" s="16" t="s">
        <v>220</v>
      </c>
      <c r="K445" s="16" t="s">
        <v>220</v>
      </c>
      <c r="L445" s="16" t="s">
        <v>220</v>
      </c>
      <c r="M445" s="17">
        <v>0</v>
      </c>
      <c r="N445" s="15">
        <v>0</v>
      </c>
      <c r="O445" s="15">
        <v>0</v>
      </c>
      <c r="P445" s="15">
        <v>0</v>
      </c>
      <c r="Q445" s="15">
        <v>0</v>
      </c>
      <c r="R445" s="18">
        <v>0</v>
      </c>
      <c r="S445" s="18">
        <v>0</v>
      </c>
      <c r="T445" s="19">
        <v>0</v>
      </c>
      <c r="U445" s="15">
        <v>0</v>
      </c>
      <c r="V445" s="20" t="s">
        <v>552</v>
      </c>
      <c r="W445" s="20" t="s">
        <v>1480</v>
      </c>
      <c r="X445" s="15" t="s">
        <v>1005</v>
      </c>
    </row>
    <row r="446" spans="1:24" x14ac:dyDescent="0.25">
      <c r="A446" s="12" t="s">
        <v>753</v>
      </c>
      <c r="B446" s="13" t="s">
        <v>548</v>
      </c>
      <c r="C446" s="13" t="s">
        <v>778</v>
      </c>
      <c r="D446" s="14" t="str">
        <f>HYPERLINK(Tabulka48243[[#This Row],[Sloupec2]],Tabulka48243[[#This Row],[Sloupec1]])</f>
        <v>Alfred BOX  / 10pcs</v>
      </c>
      <c r="E446" s="15">
        <v>920067</v>
      </c>
      <c r="F446" s="15">
        <v>0</v>
      </c>
      <c r="G446" s="16" t="s">
        <v>220</v>
      </c>
      <c r="H446" s="16" t="s">
        <v>220</v>
      </c>
      <c r="I446" s="16">
        <v>720.84188911704291</v>
      </c>
      <c r="J446" s="16" t="s">
        <v>220</v>
      </c>
      <c r="K446" s="16" t="s">
        <v>220</v>
      </c>
      <c r="L446" s="16" t="s">
        <v>220</v>
      </c>
      <c r="M446" s="17">
        <v>0</v>
      </c>
      <c r="N446" s="15">
        <v>0</v>
      </c>
      <c r="O446" s="15">
        <v>0</v>
      </c>
      <c r="P446" s="15">
        <v>0</v>
      </c>
      <c r="Q446" s="15">
        <v>0</v>
      </c>
      <c r="R446" s="18">
        <v>0</v>
      </c>
      <c r="S446" s="18">
        <v>0</v>
      </c>
      <c r="T446" s="19">
        <v>0</v>
      </c>
      <c r="U446" s="15">
        <v>0</v>
      </c>
      <c r="V446" s="20" t="s">
        <v>553</v>
      </c>
      <c r="W446" s="20" t="s">
        <v>1481</v>
      </c>
      <c r="X446" s="15" t="s">
        <v>1005</v>
      </c>
    </row>
    <row r="447" spans="1:24" x14ac:dyDescent="0.25">
      <c r="A447" s="12" t="s">
        <v>753</v>
      </c>
      <c r="B447" s="13" t="s">
        <v>548</v>
      </c>
      <c r="C447" s="13" t="s">
        <v>778</v>
      </c>
      <c r="D447" s="14" t="str">
        <f>HYPERLINK(Tabulka48243[[#This Row],[Sloupec2]],Tabulka48243[[#This Row],[Sloupec1]])</f>
        <v>Alfred BOX  / 25pcs</v>
      </c>
      <c r="E447" s="15">
        <v>920068</v>
      </c>
      <c r="F447" s="15">
        <v>0</v>
      </c>
      <c r="G447" s="16" t="s">
        <v>220</v>
      </c>
      <c r="H447" s="16" t="s">
        <v>220</v>
      </c>
      <c r="I447" s="16">
        <v>1696.0985626283364</v>
      </c>
      <c r="J447" s="16" t="s">
        <v>220</v>
      </c>
      <c r="K447" s="16" t="s">
        <v>220</v>
      </c>
      <c r="L447" s="16" t="s">
        <v>220</v>
      </c>
      <c r="M447" s="17">
        <v>0</v>
      </c>
      <c r="N447" s="15">
        <v>0</v>
      </c>
      <c r="O447" s="15">
        <v>0</v>
      </c>
      <c r="P447" s="15">
        <v>0</v>
      </c>
      <c r="Q447" s="15">
        <v>0</v>
      </c>
      <c r="R447" s="18">
        <v>0</v>
      </c>
      <c r="S447" s="18">
        <v>0</v>
      </c>
      <c r="T447" s="19">
        <v>0</v>
      </c>
      <c r="U447" s="15">
        <v>0</v>
      </c>
      <c r="V447" s="20" t="s">
        <v>554</v>
      </c>
      <c r="W447" s="20" t="s">
        <v>1482</v>
      </c>
      <c r="X447" s="15" t="s">
        <v>1005</v>
      </c>
    </row>
    <row r="448" spans="1:24" x14ac:dyDescent="0.25">
      <c r="A448" s="12" t="s">
        <v>753</v>
      </c>
      <c r="B448" s="13" t="s">
        <v>555</v>
      </c>
      <c r="C448" s="13" t="s">
        <v>776</v>
      </c>
      <c r="D448" s="14" t="str">
        <f>HYPERLINK(Tabulka48243[[#This Row],[Sloupec2]],Tabulka48243[[#This Row],[Sloupec1]])</f>
        <v>Solinteg M2HS-5K</v>
      </c>
      <c r="E448" s="15">
        <v>242050</v>
      </c>
      <c r="F448" s="15">
        <v>0</v>
      </c>
      <c r="G448" s="16" t="s">
        <v>220</v>
      </c>
      <c r="H448" s="16" t="s">
        <v>220</v>
      </c>
      <c r="I448" s="16">
        <v>643.5</v>
      </c>
      <c r="J448" s="16" t="s">
        <v>220</v>
      </c>
      <c r="K448" s="16" t="s">
        <v>220</v>
      </c>
      <c r="L448" s="16" t="s">
        <v>220</v>
      </c>
      <c r="M448" s="17">
        <v>0</v>
      </c>
      <c r="N448" s="15">
        <v>0</v>
      </c>
      <c r="O448" s="15">
        <v>0</v>
      </c>
      <c r="P448" s="15">
        <v>0</v>
      </c>
      <c r="Q448" s="15">
        <v>0</v>
      </c>
      <c r="R448" s="18">
        <v>10</v>
      </c>
      <c r="S448" s="18">
        <v>0</v>
      </c>
      <c r="T448" s="19">
        <v>0</v>
      </c>
      <c r="U448" s="15">
        <v>0</v>
      </c>
      <c r="V448" s="20" t="s">
        <v>556</v>
      </c>
      <c r="W448" s="20" t="s">
        <v>1483</v>
      </c>
      <c r="X448" s="15" t="s">
        <v>853</v>
      </c>
    </row>
    <row r="449" spans="1:24" x14ac:dyDescent="0.25">
      <c r="A449" s="12" t="s">
        <v>753</v>
      </c>
      <c r="B449" s="13" t="s">
        <v>555</v>
      </c>
      <c r="C449" s="13" t="s">
        <v>776</v>
      </c>
      <c r="D449" s="14" t="str">
        <f>HYPERLINK(Tabulka48243[[#This Row],[Sloupec2]],Tabulka48243[[#This Row],[Sloupec1]])</f>
        <v>Solinteg MHT-10-25</v>
      </c>
      <c r="E449" s="15">
        <v>242100</v>
      </c>
      <c r="F449" s="15">
        <v>0</v>
      </c>
      <c r="G449" s="16" t="s">
        <v>220</v>
      </c>
      <c r="H449" s="16" t="s">
        <v>220</v>
      </c>
      <c r="I449" s="16">
        <v>954.8</v>
      </c>
      <c r="J449" s="16" t="s">
        <v>220</v>
      </c>
      <c r="K449" s="16" t="s">
        <v>220</v>
      </c>
      <c r="L449" s="16" t="s">
        <v>220</v>
      </c>
      <c r="M449" s="17">
        <v>0</v>
      </c>
      <c r="N449" s="15">
        <v>0</v>
      </c>
      <c r="O449" s="15">
        <v>0</v>
      </c>
      <c r="P449" s="15">
        <v>0</v>
      </c>
      <c r="Q449" s="15">
        <v>0</v>
      </c>
      <c r="R449" s="18">
        <v>10</v>
      </c>
      <c r="S449" s="18">
        <v>0</v>
      </c>
      <c r="T449" s="19">
        <v>0</v>
      </c>
      <c r="U449" s="15">
        <v>0</v>
      </c>
      <c r="V449" s="20" t="s">
        <v>557</v>
      </c>
      <c r="W449" s="20" t="s">
        <v>1484</v>
      </c>
      <c r="X449" s="15" t="s">
        <v>853</v>
      </c>
    </row>
    <row r="450" spans="1:24" x14ac:dyDescent="0.25">
      <c r="A450" s="12" t="s">
        <v>753</v>
      </c>
      <c r="B450" s="13" t="s">
        <v>555</v>
      </c>
      <c r="C450" s="13" t="s">
        <v>776</v>
      </c>
      <c r="D450" s="14" t="str">
        <f>HYPERLINK(Tabulka48243[[#This Row],[Sloupec2]],Tabulka48243[[#This Row],[Sloupec1]])</f>
        <v>Solinteg MHT-12-25</v>
      </c>
      <c r="E450" s="15">
        <v>242120</v>
      </c>
      <c r="F450" s="15">
        <v>0</v>
      </c>
      <c r="G450" s="16" t="s">
        <v>220</v>
      </c>
      <c r="H450" s="16" t="s">
        <v>220</v>
      </c>
      <c r="I450" s="16">
        <v>974.6</v>
      </c>
      <c r="J450" s="16" t="s">
        <v>220</v>
      </c>
      <c r="K450" s="16" t="s">
        <v>220</v>
      </c>
      <c r="L450" s="16" t="s">
        <v>220</v>
      </c>
      <c r="M450" s="17">
        <v>0</v>
      </c>
      <c r="N450" s="15">
        <v>0</v>
      </c>
      <c r="O450" s="15">
        <v>0</v>
      </c>
      <c r="P450" s="15">
        <v>0</v>
      </c>
      <c r="Q450" s="15">
        <v>0</v>
      </c>
      <c r="R450" s="18">
        <v>10</v>
      </c>
      <c r="S450" s="18">
        <v>0</v>
      </c>
      <c r="T450" s="19">
        <v>0</v>
      </c>
      <c r="U450" s="15">
        <v>0</v>
      </c>
      <c r="V450" s="20" t="s">
        <v>558</v>
      </c>
      <c r="W450" s="20" t="s">
        <v>1485</v>
      </c>
      <c r="X450" s="15" t="s">
        <v>853</v>
      </c>
    </row>
    <row r="451" spans="1:24" x14ac:dyDescent="0.25">
      <c r="A451" s="12" t="s">
        <v>753</v>
      </c>
      <c r="B451" s="13" t="s">
        <v>555</v>
      </c>
      <c r="C451" s="13" t="s">
        <v>776</v>
      </c>
      <c r="D451" s="14" t="str">
        <f>HYPERLINK(Tabulka48243[[#This Row],[Sloupec2]],Tabulka48243[[#This Row],[Sloupec1]])</f>
        <v>Solinteg M2HT-50-150</v>
      </c>
      <c r="E451" s="15">
        <v>242500</v>
      </c>
      <c r="F451" s="15">
        <v>0</v>
      </c>
      <c r="G451" s="16" t="s">
        <v>220</v>
      </c>
      <c r="H451" s="16" t="s">
        <v>220</v>
      </c>
      <c r="I451" s="16">
        <v>3759.8</v>
      </c>
      <c r="J451" s="16" t="s">
        <v>220</v>
      </c>
      <c r="K451" s="16" t="s">
        <v>220</v>
      </c>
      <c r="L451" s="16" t="s">
        <v>220</v>
      </c>
      <c r="M451" s="17">
        <v>0</v>
      </c>
      <c r="N451" s="15">
        <v>0</v>
      </c>
      <c r="O451" s="15">
        <v>0</v>
      </c>
      <c r="P451" s="15">
        <v>0</v>
      </c>
      <c r="Q451" s="15">
        <v>0</v>
      </c>
      <c r="R451" s="18">
        <v>5</v>
      </c>
      <c r="S451" s="18">
        <v>0</v>
      </c>
      <c r="T451" s="19">
        <v>0</v>
      </c>
      <c r="U451" s="15">
        <v>0</v>
      </c>
      <c r="V451" s="20" t="s">
        <v>559</v>
      </c>
      <c r="W451" s="20" t="s">
        <v>1486</v>
      </c>
      <c r="X451" s="15" t="s">
        <v>853</v>
      </c>
    </row>
    <row r="452" spans="1:24" x14ac:dyDescent="0.25">
      <c r="A452" s="12" t="s">
        <v>753</v>
      </c>
      <c r="B452" s="13" t="s">
        <v>555</v>
      </c>
      <c r="C452" s="13" t="s">
        <v>777</v>
      </c>
      <c r="D452" s="14" t="str">
        <f>HYPERLINK(Tabulka48243[[#This Row],[Sloupec2]],Tabulka48243[[#This Row],[Sloupec1]])</f>
        <v>Solinteg EBA B5K1 5kWh</v>
      </c>
      <c r="E452" s="15">
        <v>342050</v>
      </c>
      <c r="F452" s="15">
        <v>0</v>
      </c>
      <c r="G452" s="16" t="s">
        <v>220</v>
      </c>
      <c r="H452" s="16" t="s">
        <v>220</v>
      </c>
      <c r="I452" s="16">
        <v>905.3</v>
      </c>
      <c r="J452" s="16" t="s">
        <v>220</v>
      </c>
      <c r="K452" s="16" t="s">
        <v>220</v>
      </c>
      <c r="L452" s="16" t="s">
        <v>220</v>
      </c>
      <c r="M452" s="17">
        <v>0</v>
      </c>
      <c r="N452" s="15">
        <v>0</v>
      </c>
      <c r="O452" s="15">
        <v>0</v>
      </c>
      <c r="P452" s="15">
        <v>0</v>
      </c>
      <c r="Q452" s="15">
        <v>0</v>
      </c>
      <c r="R452" s="18">
        <v>10</v>
      </c>
      <c r="S452" s="18">
        <v>0</v>
      </c>
      <c r="T452" s="19">
        <v>0</v>
      </c>
      <c r="U452" s="15">
        <v>0</v>
      </c>
      <c r="V452" s="20" t="s">
        <v>560</v>
      </c>
      <c r="W452" s="20" t="s">
        <v>1487</v>
      </c>
      <c r="X452" s="15" t="s">
        <v>861</v>
      </c>
    </row>
    <row r="453" spans="1:24" x14ac:dyDescent="0.25">
      <c r="A453" s="12" t="s">
        <v>754</v>
      </c>
      <c r="B453" s="13" t="s">
        <v>555</v>
      </c>
      <c r="C453" s="13" t="s">
        <v>777</v>
      </c>
      <c r="D453" s="14" t="str">
        <f>HYPERLINK(Tabulka48243[[#This Row],[Sloupec2]],Tabulka48243[[#This Row],[Sloupec1]])</f>
        <v>Solinteg E2BR-B16K 16KWh</v>
      </c>
      <c r="E453" s="15">
        <v>342160</v>
      </c>
      <c r="F453" s="15">
        <v>0</v>
      </c>
      <c r="G453" s="16" t="s">
        <v>220</v>
      </c>
      <c r="H453" s="16" t="s">
        <v>220</v>
      </c>
      <c r="I453" s="16">
        <v>1452</v>
      </c>
      <c r="J453" s="16" t="s">
        <v>220</v>
      </c>
      <c r="K453" s="16" t="s">
        <v>220</v>
      </c>
      <c r="L453" s="16" t="s">
        <v>220</v>
      </c>
      <c r="M453" s="17">
        <v>0</v>
      </c>
      <c r="N453" s="15">
        <v>0</v>
      </c>
      <c r="O453" s="15">
        <v>0</v>
      </c>
      <c r="P453" s="15">
        <v>0</v>
      </c>
      <c r="Q453" s="15">
        <v>0</v>
      </c>
      <c r="R453" s="18">
        <v>10</v>
      </c>
      <c r="S453" s="18">
        <v>0</v>
      </c>
      <c r="T453" s="19">
        <v>0</v>
      </c>
      <c r="U453" s="15">
        <v>0</v>
      </c>
      <c r="V453" s="20" t="s">
        <v>561</v>
      </c>
      <c r="W453" s="20" t="s">
        <v>1488</v>
      </c>
      <c r="X453" s="15" t="s">
        <v>861</v>
      </c>
    </row>
    <row r="454" spans="1:24" x14ac:dyDescent="0.25">
      <c r="A454" s="12" t="s">
        <v>754</v>
      </c>
      <c r="B454" s="13" t="s">
        <v>555</v>
      </c>
      <c r="C454" s="13" t="s">
        <v>309</v>
      </c>
      <c r="D454" s="14" t="str">
        <f>HYPERLINK(Tabulka48243[[#This Row],[Sloupec2]],Tabulka48243[[#This Row],[Sloupec1]])</f>
        <v>Solinteg E2BR-C16K BMS</v>
      </c>
      <c r="E454" s="15">
        <v>342001</v>
      </c>
      <c r="F454" s="15">
        <v>0</v>
      </c>
      <c r="G454" s="16" t="s">
        <v>220</v>
      </c>
      <c r="H454" s="16" t="s">
        <v>220</v>
      </c>
      <c r="I454" s="16">
        <v>1122</v>
      </c>
      <c r="J454" s="16" t="s">
        <v>220</v>
      </c>
      <c r="K454" s="16" t="s">
        <v>220</v>
      </c>
      <c r="L454" s="16" t="s">
        <v>220</v>
      </c>
      <c r="M454" s="17">
        <v>0</v>
      </c>
      <c r="N454" s="15">
        <v>0</v>
      </c>
      <c r="O454" s="15">
        <v>0</v>
      </c>
      <c r="P454" s="15">
        <v>0</v>
      </c>
      <c r="Q454" s="15">
        <v>0</v>
      </c>
      <c r="R454" s="18">
        <v>10</v>
      </c>
      <c r="S454" s="18">
        <v>0</v>
      </c>
      <c r="T454" s="19">
        <v>0</v>
      </c>
      <c r="U454" s="15">
        <v>0</v>
      </c>
      <c r="V454" s="20" t="s">
        <v>562</v>
      </c>
      <c r="W454" s="20" t="s">
        <v>1489</v>
      </c>
      <c r="X454" s="15" t="s">
        <v>1006</v>
      </c>
    </row>
    <row r="455" spans="1:24" x14ac:dyDescent="0.25">
      <c r="A455" s="12" t="s">
        <v>754</v>
      </c>
      <c r="B455" s="13" t="s">
        <v>555</v>
      </c>
      <c r="C455" s="13" t="s">
        <v>778</v>
      </c>
      <c r="D455" s="14" t="str">
        <f>HYPERLINK(Tabulka48243[[#This Row],[Sloupec2]],Tabulka48243[[#This Row],[Sloupec1]])</f>
        <v>Solinteg Rack(64/80/96/112Kwh)</v>
      </c>
      <c r="E455" s="15">
        <v>542032</v>
      </c>
      <c r="F455" s="15">
        <v>0</v>
      </c>
      <c r="G455" s="16" t="s">
        <v>220</v>
      </c>
      <c r="H455" s="16" t="s">
        <v>220</v>
      </c>
      <c r="I455" s="16">
        <v>2112</v>
      </c>
      <c r="J455" s="16" t="s">
        <v>220</v>
      </c>
      <c r="K455" s="16" t="s">
        <v>220</v>
      </c>
      <c r="L455" s="16" t="s">
        <v>220</v>
      </c>
      <c r="M455" s="17">
        <v>0</v>
      </c>
      <c r="N455" s="15">
        <v>0</v>
      </c>
      <c r="O455" s="15">
        <v>0</v>
      </c>
      <c r="P455" s="15">
        <v>0</v>
      </c>
      <c r="Q455" s="15">
        <v>0</v>
      </c>
      <c r="R455" s="18">
        <v>10</v>
      </c>
      <c r="S455" s="18">
        <v>0</v>
      </c>
      <c r="T455" s="19">
        <v>0</v>
      </c>
      <c r="U455" s="15">
        <v>0</v>
      </c>
      <c r="V455" s="20" t="s">
        <v>563</v>
      </c>
      <c r="W455" s="20" t="s">
        <v>1490</v>
      </c>
      <c r="X455" s="15" t="s">
        <v>1007</v>
      </c>
    </row>
    <row r="456" spans="1:24" x14ac:dyDescent="0.25">
      <c r="A456" s="12" t="s">
        <v>753</v>
      </c>
      <c r="B456" s="13" t="s">
        <v>555</v>
      </c>
      <c r="C456" s="13" t="s">
        <v>778</v>
      </c>
      <c r="D456" s="14" t="str">
        <f>HYPERLINK(Tabulka48243[[#This Row],[Sloupec2]],Tabulka48243[[#This Row],[Sloupec1]])</f>
        <v>Solinteg Battery Adapter for B5K1</v>
      </c>
      <c r="E456" s="15">
        <v>542012</v>
      </c>
      <c r="F456" s="15">
        <v>0</v>
      </c>
      <c r="G456" s="16" t="s">
        <v>220</v>
      </c>
      <c r="H456" s="16" t="s">
        <v>220</v>
      </c>
      <c r="I456" s="16">
        <v>68.2</v>
      </c>
      <c r="J456" s="16" t="s">
        <v>220</v>
      </c>
      <c r="K456" s="16" t="s">
        <v>220</v>
      </c>
      <c r="L456" s="16" t="s">
        <v>220</v>
      </c>
      <c r="M456" s="17">
        <v>0</v>
      </c>
      <c r="N456" s="15">
        <v>0</v>
      </c>
      <c r="O456" s="15">
        <v>0</v>
      </c>
      <c r="P456" s="15">
        <v>0</v>
      </c>
      <c r="Q456" s="15">
        <v>0</v>
      </c>
      <c r="R456" s="18">
        <v>10</v>
      </c>
      <c r="S456" s="18">
        <v>0</v>
      </c>
      <c r="T456" s="19">
        <v>0</v>
      </c>
      <c r="U456" s="15">
        <v>0</v>
      </c>
      <c r="V456" s="20" t="s">
        <v>564</v>
      </c>
      <c r="W456" s="20" t="s">
        <v>1491</v>
      </c>
      <c r="X456" s="15" t="s">
        <v>1008</v>
      </c>
    </row>
    <row r="457" spans="1:24" x14ac:dyDescent="0.25">
      <c r="A457" s="12" t="s">
        <v>753</v>
      </c>
      <c r="B457" s="13" t="s">
        <v>555</v>
      </c>
      <c r="C457" s="13" t="s">
        <v>778</v>
      </c>
      <c r="D457" s="14" t="str">
        <f>HYPERLINK(Tabulka48243[[#This Row],[Sloupec2]],Tabulka48243[[#This Row],[Sloupec1]])</f>
        <v>Solinteg Base for EBA B5K1</v>
      </c>
      <c r="E457" s="15">
        <v>542022</v>
      </c>
      <c r="F457" s="15">
        <v>0</v>
      </c>
      <c r="G457" s="16" t="s">
        <v>220</v>
      </c>
      <c r="H457" s="16" t="s">
        <v>220</v>
      </c>
      <c r="I457" s="16">
        <v>42.9</v>
      </c>
      <c r="J457" s="16" t="s">
        <v>220</v>
      </c>
      <c r="K457" s="16" t="s">
        <v>220</v>
      </c>
      <c r="L457" s="16" t="s">
        <v>220</v>
      </c>
      <c r="M457" s="17">
        <v>0</v>
      </c>
      <c r="N457" s="15">
        <v>0</v>
      </c>
      <c r="O457" s="15">
        <v>0</v>
      </c>
      <c r="P457" s="15">
        <v>0</v>
      </c>
      <c r="Q457" s="15">
        <v>0</v>
      </c>
      <c r="R457" s="18">
        <v>10</v>
      </c>
      <c r="S457" s="18">
        <v>0</v>
      </c>
      <c r="T457" s="19">
        <v>0</v>
      </c>
      <c r="U457" s="15">
        <v>0</v>
      </c>
      <c r="V457" s="20" t="s">
        <v>565</v>
      </c>
      <c r="W457" s="20" t="s">
        <v>1492</v>
      </c>
      <c r="X457" s="15" t="s">
        <v>1008</v>
      </c>
    </row>
    <row r="458" spans="1:24" x14ac:dyDescent="0.25">
      <c r="A458" s="12" t="s">
        <v>753</v>
      </c>
      <c r="B458" s="13" t="s">
        <v>555</v>
      </c>
      <c r="C458" s="13" t="s">
        <v>786</v>
      </c>
      <c r="D458" s="14" t="str">
        <f>HYPERLINK(Tabulka48243[[#This Row],[Sloupec2]],Tabulka48243[[#This Row],[Sloupec1]])</f>
        <v>Solinteg SET MHT-10, 10kWh battery</v>
      </c>
      <c r="E458" s="15">
        <v>242001</v>
      </c>
      <c r="F458" s="15">
        <v>0</v>
      </c>
      <c r="G458" s="16" t="s">
        <v>220</v>
      </c>
      <c r="H458" s="16" t="s">
        <v>220</v>
      </c>
      <c r="I458" s="16">
        <v>2987.6</v>
      </c>
      <c r="J458" s="16" t="s">
        <v>220</v>
      </c>
      <c r="K458" s="16" t="s">
        <v>220</v>
      </c>
      <c r="L458" s="16" t="s">
        <v>220</v>
      </c>
      <c r="M458" s="17">
        <v>0</v>
      </c>
      <c r="N458" s="15">
        <v>0</v>
      </c>
      <c r="O458" s="15">
        <v>0</v>
      </c>
      <c r="P458" s="15">
        <v>0</v>
      </c>
      <c r="Q458" s="15">
        <v>0</v>
      </c>
      <c r="R458" s="18">
        <v>10</v>
      </c>
      <c r="S458" s="18">
        <v>0</v>
      </c>
      <c r="T458" s="19">
        <v>0</v>
      </c>
      <c r="U458" s="15">
        <v>0</v>
      </c>
      <c r="V458" s="20" t="s">
        <v>566</v>
      </c>
      <c r="W458" s="20" t="s">
        <v>1493</v>
      </c>
      <c r="X458" s="15" t="s">
        <v>1009</v>
      </c>
    </row>
    <row r="459" spans="1:24" x14ac:dyDescent="0.25">
      <c r="A459" s="12" t="s">
        <v>754</v>
      </c>
      <c r="B459" s="13" t="s">
        <v>555</v>
      </c>
      <c r="C459" s="13" t="s">
        <v>777</v>
      </c>
      <c r="D459" s="14" t="str">
        <f>HYPERLINK(Tabulka48243[[#This Row],[Sloupec2]],Tabulka48243[[#This Row],[Sloupec1]])</f>
        <v>Solinteg E2BR-S96K-C</v>
      </c>
      <c r="E459" s="15">
        <v>342960</v>
      </c>
      <c r="F459" s="15">
        <v>0</v>
      </c>
      <c r="G459" s="16" t="s">
        <v>220</v>
      </c>
      <c r="H459" s="16" t="s">
        <v>220</v>
      </c>
      <c r="I459" s="16">
        <v>19580</v>
      </c>
      <c r="J459" s="16" t="s">
        <v>220</v>
      </c>
      <c r="K459" s="16" t="s">
        <v>220</v>
      </c>
      <c r="L459" s="16" t="s">
        <v>220</v>
      </c>
      <c r="M459" s="17">
        <v>0</v>
      </c>
      <c r="N459" s="15">
        <v>0</v>
      </c>
      <c r="O459" s="15">
        <v>0</v>
      </c>
      <c r="P459" s="15">
        <v>0</v>
      </c>
      <c r="Q459" s="15">
        <v>0</v>
      </c>
      <c r="R459" s="18">
        <v>10</v>
      </c>
      <c r="S459" s="18">
        <v>0</v>
      </c>
      <c r="T459" s="19">
        <v>0</v>
      </c>
      <c r="U459" s="15">
        <v>0</v>
      </c>
      <c r="V459" s="20" t="s">
        <v>567</v>
      </c>
      <c r="W459" s="20" t="s">
        <v>1494</v>
      </c>
      <c r="X459" s="15" t="s">
        <v>1010</v>
      </c>
    </row>
    <row r="460" spans="1:24" x14ac:dyDescent="0.25">
      <c r="A460" s="12" t="s">
        <v>754</v>
      </c>
      <c r="B460" s="13" t="s">
        <v>555</v>
      </c>
      <c r="C460" s="13" t="s">
        <v>777</v>
      </c>
      <c r="D460" s="14" t="str">
        <f>HYPERLINK(Tabulka48243[[#This Row],[Sloupec2]],Tabulka48243[[#This Row],[Sloupec1]])</f>
        <v>Solinteg E2BR-S112-C</v>
      </c>
      <c r="E460" s="15">
        <v>342110</v>
      </c>
      <c r="F460" s="15">
        <v>0</v>
      </c>
      <c r="G460" s="16" t="s">
        <v>220</v>
      </c>
      <c r="H460" s="16" t="s">
        <v>220</v>
      </c>
      <c r="I460" s="16">
        <v>21120</v>
      </c>
      <c r="J460" s="16" t="s">
        <v>220</v>
      </c>
      <c r="K460" s="16" t="s">
        <v>220</v>
      </c>
      <c r="L460" s="16" t="s">
        <v>220</v>
      </c>
      <c r="M460" s="17">
        <v>0</v>
      </c>
      <c r="N460" s="15">
        <v>0</v>
      </c>
      <c r="O460" s="15">
        <v>0</v>
      </c>
      <c r="P460" s="15">
        <v>0</v>
      </c>
      <c r="Q460" s="15">
        <v>0</v>
      </c>
      <c r="R460" s="18">
        <v>10</v>
      </c>
      <c r="S460" s="18">
        <v>0</v>
      </c>
      <c r="T460" s="19">
        <v>0</v>
      </c>
      <c r="U460" s="15">
        <v>0</v>
      </c>
      <c r="V460" s="20" t="s">
        <v>568</v>
      </c>
      <c r="W460" s="20" t="s">
        <v>1495</v>
      </c>
      <c r="X460" s="15" t="s">
        <v>1011</v>
      </c>
    </row>
    <row r="461" spans="1:24" x14ac:dyDescent="0.25">
      <c r="A461" s="12" t="s">
        <v>753</v>
      </c>
      <c r="B461" s="13" t="s">
        <v>555</v>
      </c>
      <c r="C461" s="13" t="s">
        <v>786</v>
      </c>
      <c r="D461" s="14" t="str">
        <f>HYPERLINK(Tabulka48243[[#This Row],[Sloupec2]],Tabulka48243[[#This Row],[Sloupec1]])</f>
        <v>Solinteg SET Outdoor ET M2HT-50, 112,5kWh battery</v>
      </c>
      <c r="E461" s="15">
        <v>242002</v>
      </c>
      <c r="F461" s="15">
        <v>0</v>
      </c>
      <c r="G461" s="16" t="s">
        <v>220</v>
      </c>
      <c r="H461" s="16" t="s">
        <v>220</v>
      </c>
      <c r="I461" s="16">
        <v>25779.8</v>
      </c>
      <c r="J461" s="16" t="s">
        <v>220</v>
      </c>
      <c r="K461" s="16" t="s">
        <v>220</v>
      </c>
      <c r="L461" s="16" t="s">
        <v>220</v>
      </c>
      <c r="M461" s="17">
        <v>0</v>
      </c>
      <c r="N461" s="15">
        <v>0</v>
      </c>
      <c r="O461" s="15">
        <v>0</v>
      </c>
      <c r="P461" s="15">
        <v>0</v>
      </c>
      <c r="Q461" s="15">
        <v>0</v>
      </c>
      <c r="R461" s="18">
        <v>10</v>
      </c>
      <c r="S461" s="18">
        <v>0</v>
      </c>
      <c r="T461" s="19">
        <v>0</v>
      </c>
      <c r="U461" s="15">
        <v>0</v>
      </c>
      <c r="V461" s="20" t="s">
        <v>569</v>
      </c>
      <c r="W461" s="20" t="s">
        <v>1496</v>
      </c>
      <c r="X461" s="15" t="s">
        <v>1012</v>
      </c>
    </row>
    <row r="462" spans="1:24" x14ac:dyDescent="0.25">
      <c r="A462" s="12" t="s">
        <v>753</v>
      </c>
      <c r="B462" s="13" t="s">
        <v>555</v>
      </c>
      <c r="C462" s="13" t="s">
        <v>786</v>
      </c>
      <c r="D462" s="14" t="str">
        <f>HYPERLINK(Tabulka48243[[#This Row],[Sloupec2]],Tabulka48243[[#This Row],[Sloupec1]])</f>
        <v>Solinteg SET Indoor ET M2HT-50, 112,5kWh battery</v>
      </c>
      <c r="E462" s="15">
        <v>242003</v>
      </c>
      <c r="F462" s="15">
        <v>0</v>
      </c>
      <c r="G462" s="16" t="s">
        <v>220</v>
      </c>
      <c r="H462" s="16" t="s">
        <v>220</v>
      </c>
      <c r="I462" s="16">
        <v>18057.8</v>
      </c>
      <c r="J462" s="16" t="s">
        <v>220</v>
      </c>
      <c r="K462" s="16" t="s">
        <v>220</v>
      </c>
      <c r="L462" s="16" t="s">
        <v>220</v>
      </c>
      <c r="M462" s="17">
        <v>0</v>
      </c>
      <c r="N462" s="15">
        <v>0</v>
      </c>
      <c r="O462" s="15">
        <v>0</v>
      </c>
      <c r="P462" s="15">
        <v>0</v>
      </c>
      <c r="Q462" s="15">
        <v>0</v>
      </c>
      <c r="R462" s="18">
        <v>10</v>
      </c>
      <c r="S462" s="18">
        <v>0</v>
      </c>
      <c r="T462" s="19">
        <v>0</v>
      </c>
      <c r="U462" s="15">
        <v>0</v>
      </c>
      <c r="V462" s="20" t="s">
        <v>570</v>
      </c>
      <c r="W462" s="20" t="s">
        <v>1497</v>
      </c>
      <c r="X462" s="15" t="s">
        <v>1013</v>
      </c>
    </row>
    <row r="463" spans="1:24" x14ac:dyDescent="0.25">
      <c r="A463" s="12" t="s">
        <v>754</v>
      </c>
      <c r="B463" s="13" t="s">
        <v>571</v>
      </c>
      <c r="C463" s="13" t="s">
        <v>784</v>
      </c>
      <c r="D463" s="14" t="str">
        <f>HYPERLINK(Tabulka48243[[#This Row],[Sloupec2]],Tabulka48243[[#This Row],[Sloupec1]])</f>
        <v>Sungrow SG33CX-P2 V12</v>
      </c>
      <c r="E463" s="15">
        <v>240330</v>
      </c>
      <c r="F463" s="15">
        <v>33</v>
      </c>
      <c r="G463" s="16" t="s">
        <v>220</v>
      </c>
      <c r="H463" s="16" t="s">
        <v>220</v>
      </c>
      <c r="I463" s="16">
        <v>1604.84</v>
      </c>
      <c r="J463" s="16" t="s">
        <v>220</v>
      </c>
      <c r="K463" s="16" t="s">
        <v>220</v>
      </c>
      <c r="L463" s="16" t="s">
        <v>220</v>
      </c>
      <c r="M463" s="17">
        <v>2</v>
      </c>
      <c r="N463" s="15">
        <v>0</v>
      </c>
      <c r="O463" s="15">
        <v>0</v>
      </c>
      <c r="P463" s="15">
        <v>0</v>
      </c>
      <c r="Q463" s="15">
        <v>0</v>
      </c>
      <c r="R463" s="18">
        <v>5</v>
      </c>
      <c r="S463" s="18">
        <v>0</v>
      </c>
      <c r="T463" s="19">
        <v>0</v>
      </c>
      <c r="U463" s="15">
        <v>0</v>
      </c>
      <c r="V463" s="20" t="s">
        <v>572</v>
      </c>
      <c r="W463" s="20" t="s">
        <v>1498</v>
      </c>
      <c r="X463" s="15" t="s">
        <v>857</v>
      </c>
    </row>
    <row r="464" spans="1:24" x14ac:dyDescent="0.25">
      <c r="A464" s="12" t="s">
        <v>754</v>
      </c>
      <c r="B464" s="13" t="s">
        <v>571</v>
      </c>
      <c r="C464" s="13" t="s">
        <v>784</v>
      </c>
      <c r="D464" s="14" t="str">
        <f>HYPERLINK(Tabulka48243[[#This Row],[Sloupec2]],Tabulka48243[[#This Row],[Sloupec1]])</f>
        <v>Sungrow SG50CX-P2 V12</v>
      </c>
      <c r="E464" s="15">
        <v>240501</v>
      </c>
      <c r="F464" s="15">
        <v>50</v>
      </c>
      <c r="G464" s="16" t="s">
        <v>220</v>
      </c>
      <c r="H464" s="16" t="s">
        <v>220</v>
      </c>
      <c r="I464" s="16">
        <v>1848</v>
      </c>
      <c r="J464" s="16" t="s">
        <v>220</v>
      </c>
      <c r="K464" s="16" t="s">
        <v>220</v>
      </c>
      <c r="L464" s="16" t="s">
        <v>220</v>
      </c>
      <c r="M464" s="17">
        <v>4</v>
      </c>
      <c r="N464" s="15">
        <v>0</v>
      </c>
      <c r="O464" s="15">
        <v>0</v>
      </c>
      <c r="P464" s="15">
        <v>0</v>
      </c>
      <c r="Q464" s="15">
        <v>0</v>
      </c>
      <c r="R464" s="18">
        <v>5</v>
      </c>
      <c r="S464" s="18">
        <v>0</v>
      </c>
      <c r="T464" s="19">
        <v>0</v>
      </c>
      <c r="U464" s="15">
        <v>0</v>
      </c>
      <c r="V464" s="20" t="s">
        <v>573</v>
      </c>
      <c r="W464" s="20" t="s">
        <v>1499</v>
      </c>
      <c r="X464" s="15" t="s">
        <v>857</v>
      </c>
    </row>
    <row r="465" spans="1:24" x14ac:dyDescent="0.25">
      <c r="A465" s="12" t="s">
        <v>754</v>
      </c>
      <c r="B465" s="13" t="s">
        <v>571</v>
      </c>
      <c r="C465" s="13" t="s">
        <v>784</v>
      </c>
      <c r="D465" s="14" t="str">
        <f>HYPERLINK(Tabulka48243[[#This Row],[Sloupec2]],Tabulka48243[[#This Row],[Sloupec1]])</f>
        <v>Sungrow SG125CX-P2 V113</v>
      </c>
      <c r="E465" s="15">
        <v>240011</v>
      </c>
      <c r="F465" s="15">
        <v>125</v>
      </c>
      <c r="G465" s="16" t="s">
        <v>220</v>
      </c>
      <c r="H465" s="16" t="s">
        <v>220</v>
      </c>
      <c r="I465" s="16">
        <v>3674.38</v>
      </c>
      <c r="J465" s="16" t="s">
        <v>220</v>
      </c>
      <c r="K465" s="16" t="s">
        <v>220</v>
      </c>
      <c r="L465" s="16" t="s">
        <v>220</v>
      </c>
      <c r="M465" s="17">
        <v>2</v>
      </c>
      <c r="N465" s="15">
        <v>0</v>
      </c>
      <c r="O465" s="15">
        <v>0</v>
      </c>
      <c r="P465" s="15">
        <v>0</v>
      </c>
      <c r="Q465" s="15">
        <v>0</v>
      </c>
      <c r="R465" s="18">
        <v>5</v>
      </c>
      <c r="S465" s="18">
        <v>0</v>
      </c>
      <c r="T465" s="19">
        <v>0</v>
      </c>
      <c r="U465" s="15">
        <v>0</v>
      </c>
      <c r="V465" s="20" t="s">
        <v>574</v>
      </c>
      <c r="W465" s="20" t="s">
        <v>1500</v>
      </c>
      <c r="X465" s="15" t="s">
        <v>857</v>
      </c>
    </row>
    <row r="466" spans="1:24" x14ac:dyDescent="0.25">
      <c r="A466" s="12" t="s">
        <v>754</v>
      </c>
      <c r="B466" s="13" t="s">
        <v>571</v>
      </c>
      <c r="C466" s="13" t="s">
        <v>784</v>
      </c>
      <c r="D466" s="14" t="str">
        <f>HYPERLINK(Tabulka48243[[#This Row],[Sloupec2]],Tabulka48243[[#This Row],[Sloupec1]])</f>
        <v>Sungrow SG125CX-P2 V21</v>
      </c>
      <c r="E466" s="15">
        <v>240120</v>
      </c>
      <c r="F466" s="15">
        <v>125</v>
      </c>
      <c r="G466" s="16" t="s">
        <v>220</v>
      </c>
      <c r="H466" s="16" t="s">
        <v>220</v>
      </c>
      <c r="I466" s="16">
        <v>3674.38</v>
      </c>
      <c r="J466" s="16" t="s">
        <v>220</v>
      </c>
      <c r="K466" s="16" t="s">
        <v>220</v>
      </c>
      <c r="L466" s="16" t="s">
        <v>220</v>
      </c>
      <c r="M466" s="17">
        <v>2</v>
      </c>
      <c r="N466" s="15">
        <v>0</v>
      </c>
      <c r="O466" s="15">
        <v>0</v>
      </c>
      <c r="P466" s="15">
        <v>0</v>
      </c>
      <c r="Q466" s="15">
        <v>0</v>
      </c>
      <c r="R466" s="18">
        <v>5</v>
      </c>
      <c r="S466" s="18">
        <v>0</v>
      </c>
      <c r="T466" s="19">
        <v>0</v>
      </c>
      <c r="U466" s="15">
        <v>0</v>
      </c>
      <c r="V466" s="20" t="s">
        <v>575</v>
      </c>
      <c r="W466" s="20" t="s">
        <v>1501</v>
      </c>
      <c r="X466" s="15" t="s">
        <v>857</v>
      </c>
    </row>
    <row r="467" spans="1:24" x14ac:dyDescent="0.25">
      <c r="A467" s="12" t="s">
        <v>754</v>
      </c>
      <c r="B467" s="13" t="s">
        <v>571</v>
      </c>
      <c r="C467" s="13" t="s">
        <v>784</v>
      </c>
      <c r="D467" s="14" t="str">
        <f>HYPERLINK(Tabulka48243[[#This Row],[Sloupec2]],Tabulka48243[[#This Row],[Sloupec1]])</f>
        <v>Sungrow SG350HX</v>
      </c>
      <c r="E467" s="15">
        <v>240030</v>
      </c>
      <c r="F467" s="15">
        <v>350</v>
      </c>
      <c r="G467" s="16" t="s">
        <v>220</v>
      </c>
      <c r="H467" s="16" t="s">
        <v>220</v>
      </c>
      <c r="I467" s="16">
        <v>7729.68</v>
      </c>
      <c r="J467" s="16" t="s">
        <v>220</v>
      </c>
      <c r="K467" s="16" t="s">
        <v>220</v>
      </c>
      <c r="L467" s="16" t="s">
        <v>220</v>
      </c>
      <c r="M467" s="17">
        <v>0</v>
      </c>
      <c r="N467" s="15">
        <v>0</v>
      </c>
      <c r="O467" s="15">
        <v>0</v>
      </c>
      <c r="P467" s="15">
        <v>0</v>
      </c>
      <c r="Q467" s="15">
        <v>0</v>
      </c>
      <c r="R467" s="18">
        <v>5</v>
      </c>
      <c r="S467" s="18">
        <v>0</v>
      </c>
      <c r="T467" s="19">
        <v>0</v>
      </c>
      <c r="U467" s="15">
        <v>0</v>
      </c>
      <c r="V467" s="20" t="s">
        <v>576</v>
      </c>
      <c r="W467" s="20" t="s">
        <v>1502</v>
      </c>
      <c r="X467" s="15" t="s">
        <v>784</v>
      </c>
    </row>
    <row r="468" spans="1:24" x14ac:dyDescent="0.25">
      <c r="A468" s="12" t="s">
        <v>753</v>
      </c>
      <c r="B468" s="13" t="s">
        <v>571</v>
      </c>
      <c r="C468" s="13" t="s">
        <v>776</v>
      </c>
      <c r="D468" s="14" t="str">
        <f>HYPERLINK(Tabulka48243[[#This Row],[Sloupec2]],Tabulka48243[[#This Row],[Sloupec1]])</f>
        <v>Sungrow inverter SH10T CZ</v>
      </c>
      <c r="E468" s="15">
        <v>240100</v>
      </c>
      <c r="F468" s="15">
        <v>10</v>
      </c>
      <c r="G468" s="16" t="s">
        <v>220</v>
      </c>
      <c r="H468" s="16" t="s">
        <v>220</v>
      </c>
      <c r="I468" s="16" t="s">
        <v>220</v>
      </c>
      <c r="J468" s="16" t="s">
        <v>220</v>
      </c>
      <c r="K468" s="16" t="s">
        <v>220</v>
      </c>
      <c r="L468" s="16" t="s">
        <v>220</v>
      </c>
      <c r="M468" s="17">
        <v>30</v>
      </c>
      <c r="N468" s="15">
        <v>0</v>
      </c>
      <c r="O468" s="15">
        <v>0</v>
      </c>
      <c r="P468" s="15">
        <v>0</v>
      </c>
      <c r="Q468" s="15">
        <v>0</v>
      </c>
      <c r="R468" s="18">
        <v>10</v>
      </c>
      <c r="S468" s="18">
        <v>0</v>
      </c>
      <c r="T468" s="19">
        <v>0</v>
      </c>
      <c r="U468" s="15">
        <v>0</v>
      </c>
      <c r="V468" s="20" t="s">
        <v>577</v>
      </c>
      <c r="W468" s="20" t="s">
        <v>1500</v>
      </c>
      <c r="X468" s="15" t="s">
        <v>1014</v>
      </c>
    </row>
    <row r="469" spans="1:24" x14ac:dyDescent="0.25">
      <c r="A469" s="12" t="s">
        <v>753</v>
      </c>
      <c r="B469" s="13" t="s">
        <v>571</v>
      </c>
      <c r="C469" s="13" t="s">
        <v>776</v>
      </c>
      <c r="D469" s="14" t="str">
        <f>HYPERLINK(Tabulka48243[[#This Row],[Sloupec2]],Tabulka48243[[#This Row],[Sloupec1]])</f>
        <v>Sungrow inverter SH15T</v>
      </c>
      <c r="E469" s="15">
        <v>240150</v>
      </c>
      <c r="F469" s="15">
        <v>15</v>
      </c>
      <c r="G469" s="16" t="s">
        <v>220</v>
      </c>
      <c r="H469" s="16" t="s">
        <v>220</v>
      </c>
      <c r="I469" s="16">
        <v>2039.42</v>
      </c>
      <c r="J469" s="16" t="s">
        <v>220</v>
      </c>
      <c r="K469" s="16" t="s">
        <v>220</v>
      </c>
      <c r="L469" s="16" t="s">
        <v>220</v>
      </c>
      <c r="M469" s="17">
        <v>0</v>
      </c>
      <c r="N469" s="15">
        <v>0</v>
      </c>
      <c r="O469" s="15">
        <v>0</v>
      </c>
      <c r="P469" s="15">
        <v>0</v>
      </c>
      <c r="Q469" s="15">
        <v>0</v>
      </c>
      <c r="R469" s="18">
        <v>5</v>
      </c>
      <c r="S469" s="18">
        <v>0</v>
      </c>
      <c r="T469" s="19">
        <v>0</v>
      </c>
      <c r="U469" s="15">
        <v>0</v>
      </c>
      <c r="V469" s="20" t="s">
        <v>578</v>
      </c>
      <c r="W469" s="20" t="s">
        <v>1503</v>
      </c>
      <c r="X469" s="15" t="s">
        <v>1015</v>
      </c>
    </row>
    <row r="470" spans="1:24" x14ac:dyDescent="0.25">
      <c r="A470" s="12" t="s">
        <v>753</v>
      </c>
      <c r="B470" s="13" t="s">
        <v>571</v>
      </c>
      <c r="C470" s="13" t="s">
        <v>776</v>
      </c>
      <c r="D470" s="14" t="str">
        <f>HYPERLINK(Tabulka48243[[#This Row],[Sloupec2]],Tabulka48243[[#This Row],[Sloupec1]])</f>
        <v>Sungrow inverter SH20T</v>
      </c>
      <c r="E470" s="15">
        <v>240200</v>
      </c>
      <c r="F470" s="15">
        <v>20</v>
      </c>
      <c r="G470" s="16" t="s">
        <v>220</v>
      </c>
      <c r="H470" s="16" t="s">
        <v>220</v>
      </c>
      <c r="I470" s="16">
        <v>2259.84</v>
      </c>
      <c r="J470" s="16" t="s">
        <v>220</v>
      </c>
      <c r="K470" s="16" t="s">
        <v>220</v>
      </c>
      <c r="L470" s="16" t="s">
        <v>220</v>
      </c>
      <c r="M470" s="17">
        <v>4</v>
      </c>
      <c r="N470" s="15">
        <v>0</v>
      </c>
      <c r="O470" s="15">
        <v>0</v>
      </c>
      <c r="P470" s="15">
        <v>0</v>
      </c>
      <c r="Q470" s="15">
        <v>0</v>
      </c>
      <c r="R470" s="18">
        <v>5</v>
      </c>
      <c r="S470" s="18">
        <v>0</v>
      </c>
      <c r="T470" s="19">
        <v>0</v>
      </c>
      <c r="U470" s="15">
        <v>0</v>
      </c>
      <c r="V470" s="20" t="s">
        <v>579</v>
      </c>
      <c r="W470" s="20" t="s">
        <v>1504</v>
      </c>
      <c r="X470" s="15" t="s">
        <v>1015</v>
      </c>
    </row>
    <row r="471" spans="1:24" x14ac:dyDescent="0.25">
      <c r="A471" s="12" t="s">
        <v>753</v>
      </c>
      <c r="B471" s="13" t="s">
        <v>571</v>
      </c>
      <c r="C471" s="13" t="s">
        <v>776</v>
      </c>
      <c r="D471" s="14" t="str">
        <f>HYPERLINK(Tabulka48243[[#This Row],[Sloupec2]],Tabulka48243[[#This Row],[Sloupec1]])</f>
        <v>Sungrow inverter SH25T</v>
      </c>
      <c r="E471" s="15">
        <v>240201</v>
      </c>
      <c r="F471" s="15">
        <v>25</v>
      </c>
      <c r="G471" s="16" t="s">
        <v>220</v>
      </c>
      <c r="H471" s="16" t="s">
        <v>220</v>
      </c>
      <c r="I471" s="16">
        <v>2434.25</v>
      </c>
      <c r="J471" s="16" t="s">
        <v>220</v>
      </c>
      <c r="K471" s="16" t="s">
        <v>220</v>
      </c>
      <c r="L471" s="16" t="s">
        <v>220</v>
      </c>
      <c r="M471" s="17">
        <v>42</v>
      </c>
      <c r="N471" s="15">
        <v>0</v>
      </c>
      <c r="O471" s="15">
        <v>0</v>
      </c>
      <c r="P471" s="15">
        <v>0</v>
      </c>
      <c r="Q471" s="15">
        <v>0</v>
      </c>
      <c r="R471" s="18">
        <v>5</v>
      </c>
      <c r="S471" s="18">
        <v>0</v>
      </c>
      <c r="T471" s="19">
        <v>0</v>
      </c>
      <c r="U471" s="15">
        <v>0</v>
      </c>
      <c r="V471" s="20" t="s">
        <v>580</v>
      </c>
      <c r="W471" s="20" t="s">
        <v>1505</v>
      </c>
      <c r="X471" s="15" t="s">
        <v>1015</v>
      </c>
    </row>
    <row r="472" spans="1:24" x14ac:dyDescent="0.25">
      <c r="A472" s="12" t="s">
        <v>754</v>
      </c>
      <c r="B472" s="13" t="s">
        <v>571</v>
      </c>
      <c r="C472" s="13" t="s">
        <v>777</v>
      </c>
      <c r="D472" s="14" t="str">
        <f>HYPERLINK(Tabulka48243[[#This Row],[Sloupec2]],Tabulka48243[[#This Row],[Sloupec1]])</f>
        <v>Sungrow PowerStack ST225kWh-110kW-2h</v>
      </c>
      <c r="E472" s="15">
        <v>340231</v>
      </c>
      <c r="F472" s="15">
        <v>110</v>
      </c>
      <c r="G472" s="16" t="s">
        <v>220</v>
      </c>
      <c r="H472" s="16" t="s">
        <v>220</v>
      </c>
      <c r="I472" s="16">
        <v>40371.1</v>
      </c>
      <c r="J472" s="16" t="s">
        <v>220</v>
      </c>
      <c r="K472" s="16" t="s">
        <v>220</v>
      </c>
      <c r="L472" s="16" t="s">
        <v>220</v>
      </c>
      <c r="M472" s="17">
        <v>0</v>
      </c>
      <c r="N472" s="15">
        <v>0</v>
      </c>
      <c r="O472" s="15">
        <v>0</v>
      </c>
      <c r="P472" s="15">
        <v>0</v>
      </c>
      <c r="Q472" s="15">
        <v>0</v>
      </c>
      <c r="R472" s="18">
        <v>5</v>
      </c>
      <c r="S472" s="18">
        <v>0</v>
      </c>
      <c r="T472" s="19">
        <v>0</v>
      </c>
      <c r="U472" s="15">
        <v>0</v>
      </c>
      <c r="V472" s="20" t="s">
        <v>581</v>
      </c>
      <c r="W472" s="20" t="s">
        <v>1506</v>
      </c>
      <c r="X472" s="15" t="s">
        <v>893</v>
      </c>
    </row>
    <row r="473" spans="1:24" x14ac:dyDescent="0.25">
      <c r="A473" s="12" t="s">
        <v>754</v>
      </c>
      <c r="B473" s="13" t="s">
        <v>571</v>
      </c>
      <c r="C473" s="13" t="s">
        <v>309</v>
      </c>
      <c r="D473" s="14" t="str">
        <f>HYPERLINK(Tabulka48243[[#This Row],[Sloupec2]],Tabulka48243[[#This Row],[Sloupec1]])</f>
        <v>Sungrow EMS300CP_ST225CS-2H_V1326_S</v>
      </c>
      <c r="E473" s="15">
        <v>340001</v>
      </c>
      <c r="F473" s="15">
        <v>110</v>
      </c>
      <c r="G473" s="16" t="s">
        <v>220</v>
      </c>
      <c r="H473" s="16" t="s">
        <v>220</v>
      </c>
      <c r="I473" s="16">
        <v>1572.9</v>
      </c>
      <c r="J473" s="16" t="s">
        <v>220</v>
      </c>
      <c r="K473" s="16" t="s">
        <v>220</v>
      </c>
      <c r="L473" s="16" t="s">
        <v>220</v>
      </c>
      <c r="M473" s="17">
        <v>0</v>
      </c>
      <c r="N473" s="15">
        <v>0</v>
      </c>
      <c r="O473" s="15">
        <v>0</v>
      </c>
      <c r="P473" s="15">
        <v>0</v>
      </c>
      <c r="Q473" s="15">
        <v>0</v>
      </c>
      <c r="R473" s="18">
        <v>5</v>
      </c>
      <c r="S473" s="18">
        <v>0</v>
      </c>
      <c r="T473" s="19">
        <v>0</v>
      </c>
      <c r="U473" s="15">
        <v>0</v>
      </c>
      <c r="V473" s="20" t="s">
        <v>582</v>
      </c>
      <c r="W473" s="20" t="s">
        <v>1507</v>
      </c>
      <c r="X473" s="15" t="s">
        <v>893</v>
      </c>
    </row>
    <row r="474" spans="1:24" x14ac:dyDescent="0.25">
      <c r="A474" s="12" t="s">
        <v>753</v>
      </c>
      <c r="B474" s="13" t="s">
        <v>571</v>
      </c>
      <c r="C474" s="13" t="s">
        <v>777</v>
      </c>
      <c r="D474" s="14" t="str">
        <f>HYPERLINK(Tabulka48243[[#This Row],[Sloupec2]],Tabulka48243[[#This Row],[Sloupec1]])</f>
        <v>Sungrow SBH Battery Module(IEC)_SMR050</v>
      </c>
      <c r="E474" s="15">
        <v>340050</v>
      </c>
      <c r="F474" s="15">
        <v>5</v>
      </c>
      <c r="G474" s="16" t="s">
        <v>220</v>
      </c>
      <c r="H474" s="16" t="s">
        <v>220</v>
      </c>
      <c r="I474" s="16">
        <v>1284</v>
      </c>
      <c r="J474" s="16" t="s">
        <v>220</v>
      </c>
      <c r="K474" s="16" t="s">
        <v>220</v>
      </c>
      <c r="L474" s="16" t="s">
        <v>220</v>
      </c>
      <c r="M474" s="17">
        <v>414</v>
      </c>
      <c r="N474" s="15">
        <v>0</v>
      </c>
      <c r="O474" s="15">
        <v>0</v>
      </c>
      <c r="P474" s="15">
        <v>0</v>
      </c>
      <c r="Q474" s="15">
        <v>0</v>
      </c>
      <c r="R474" s="18">
        <v>10</v>
      </c>
      <c r="S474" s="18">
        <v>0</v>
      </c>
      <c r="T474" s="19">
        <v>0</v>
      </c>
      <c r="U474" s="15">
        <v>0</v>
      </c>
      <c r="V474" s="20" t="s">
        <v>583</v>
      </c>
      <c r="W474" s="20" t="s">
        <v>1508</v>
      </c>
      <c r="X474" s="15" t="s">
        <v>1016</v>
      </c>
    </row>
    <row r="475" spans="1:24" x14ac:dyDescent="0.25">
      <c r="A475" s="12" t="s">
        <v>753</v>
      </c>
      <c r="B475" s="13" t="s">
        <v>571</v>
      </c>
      <c r="C475" s="13" t="s">
        <v>778</v>
      </c>
      <c r="D475" s="14" t="str">
        <f>HYPERLINK(Tabulka48243[[#This Row],[Sloupec2]],Tabulka48243[[#This Row],[Sloupec1]])</f>
        <v>Sungrow SBH Accessory</v>
      </c>
      <c r="E475" s="15">
        <v>540002</v>
      </c>
      <c r="F475" s="15">
        <v>0</v>
      </c>
      <c r="G475" s="16" t="s">
        <v>220</v>
      </c>
      <c r="H475" s="16" t="s">
        <v>220</v>
      </c>
      <c r="I475" s="16">
        <v>486.85</v>
      </c>
      <c r="J475" s="16" t="s">
        <v>220</v>
      </c>
      <c r="K475" s="16" t="s">
        <v>220</v>
      </c>
      <c r="L475" s="16" t="s">
        <v>220</v>
      </c>
      <c r="M475" s="17">
        <v>104</v>
      </c>
      <c r="N475" s="15">
        <v>0</v>
      </c>
      <c r="O475" s="15">
        <v>0</v>
      </c>
      <c r="P475" s="15">
        <v>0</v>
      </c>
      <c r="Q475" s="15">
        <v>0</v>
      </c>
      <c r="R475" s="18">
        <v>10</v>
      </c>
      <c r="S475" s="18">
        <v>0</v>
      </c>
      <c r="T475" s="19">
        <v>0</v>
      </c>
      <c r="U475" s="15">
        <v>0</v>
      </c>
      <c r="V475" s="20" t="s">
        <v>584</v>
      </c>
      <c r="W475" s="20" t="s">
        <v>1509</v>
      </c>
      <c r="X475" s="15" t="s">
        <v>1017</v>
      </c>
    </row>
    <row r="476" spans="1:24" x14ac:dyDescent="0.25">
      <c r="A476" s="12" t="s">
        <v>753</v>
      </c>
      <c r="B476" s="13" t="s">
        <v>571</v>
      </c>
      <c r="C476" s="13" t="s">
        <v>778</v>
      </c>
      <c r="D476" s="14" t="str">
        <f>HYPERLINK(Tabulka48243[[#This Row],[Sloupec2]],Tabulka48243[[#This Row],[Sloupec1]])</f>
        <v>Sungrow I Home Manager</v>
      </c>
      <c r="E476" s="15">
        <v>540001</v>
      </c>
      <c r="F476" s="15">
        <v>0</v>
      </c>
      <c r="G476" s="16" t="s">
        <v>220</v>
      </c>
      <c r="H476" s="16" t="s">
        <v>220</v>
      </c>
      <c r="I476" s="16">
        <v>145.52000000000001</v>
      </c>
      <c r="J476" s="16" t="s">
        <v>220</v>
      </c>
      <c r="K476" s="16" t="s">
        <v>220</v>
      </c>
      <c r="L476" s="16" t="s">
        <v>220</v>
      </c>
      <c r="M476" s="17">
        <v>60</v>
      </c>
      <c r="N476" s="15">
        <v>0</v>
      </c>
      <c r="O476" s="15">
        <v>0</v>
      </c>
      <c r="P476" s="15">
        <v>0</v>
      </c>
      <c r="Q476" s="15">
        <v>0</v>
      </c>
      <c r="R476" s="18">
        <v>10</v>
      </c>
      <c r="S476" s="18">
        <v>0</v>
      </c>
      <c r="T476" s="19">
        <v>0</v>
      </c>
      <c r="U476" s="15">
        <v>0</v>
      </c>
      <c r="V476" s="20" t="s">
        <v>585</v>
      </c>
      <c r="W476" s="20" t="s">
        <v>1510</v>
      </c>
      <c r="X476" s="15" t="s">
        <v>1018</v>
      </c>
    </row>
    <row r="477" spans="1:24" x14ac:dyDescent="0.25">
      <c r="A477" s="12" t="s">
        <v>753</v>
      </c>
      <c r="B477" s="13" t="s">
        <v>571</v>
      </c>
      <c r="C477" s="13" t="s">
        <v>778</v>
      </c>
      <c r="D477" s="14" t="str">
        <f>HYPERLINK(Tabulka48243[[#This Row],[Sloupec2]],Tabulka48243[[#This Row],[Sloupec1]])</f>
        <v>Sungrow WiNet-S2 V11</v>
      </c>
      <c r="E477" s="15">
        <v>540011</v>
      </c>
      <c r="F477" s="15">
        <v>0</v>
      </c>
      <c r="G477" s="16" t="s">
        <v>220</v>
      </c>
      <c r="H477" s="16" t="s">
        <v>220</v>
      </c>
      <c r="I477" s="16">
        <v>54.57</v>
      </c>
      <c r="J477" s="16" t="s">
        <v>220</v>
      </c>
      <c r="K477" s="16" t="s">
        <v>220</v>
      </c>
      <c r="L477" s="16" t="s">
        <v>220</v>
      </c>
      <c r="M477" s="17">
        <v>8</v>
      </c>
      <c r="N477" s="15">
        <v>0</v>
      </c>
      <c r="O477" s="15">
        <v>0</v>
      </c>
      <c r="P477" s="15">
        <v>0</v>
      </c>
      <c r="Q477" s="15">
        <v>0</v>
      </c>
      <c r="R477" s="18">
        <v>10</v>
      </c>
      <c r="S477" s="18">
        <v>0</v>
      </c>
      <c r="T477" s="19">
        <v>0</v>
      </c>
      <c r="U477" s="15">
        <v>0</v>
      </c>
      <c r="V477" s="20" t="s">
        <v>586</v>
      </c>
      <c r="W477" s="20" t="s">
        <v>1511</v>
      </c>
      <c r="X477" s="15" t="s">
        <v>1018</v>
      </c>
    </row>
    <row r="478" spans="1:24" x14ac:dyDescent="0.25">
      <c r="A478" s="12" t="s">
        <v>753</v>
      </c>
      <c r="B478" s="13" t="s">
        <v>571</v>
      </c>
      <c r="C478" s="13" t="s">
        <v>778</v>
      </c>
      <c r="D478" s="14" t="str">
        <f>HYPERLINK(Tabulka48243[[#This Row],[Sloupec2]],Tabulka48243[[#This Row],[Sloupec1]])</f>
        <v>Sungrow Y-Connector</v>
      </c>
      <c r="E478" s="15">
        <v>540013</v>
      </c>
      <c r="F478" s="15">
        <v>0</v>
      </c>
      <c r="G478" s="16" t="s">
        <v>220</v>
      </c>
      <c r="H478" s="16" t="s">
        <v>220</v>
      </c>
      <c r="I478" s="16">
        <v>23.78</v>
      </c>
      <c r="J478" s="16" t="s">
        <v>220</v>
      </c>
      <c r="K478" s="16" t="s">
        <v>220</v>
      </c>
      <c r="L478" s="16" t="s">
        <v>220</v>
      </c>
      <c r="M478" s="17">
        <v>80</v>
      </c>
      <c r="N478" s="15">
        <v>0</v>
      </c>
      <c r="O478" s="15">
        <v>0</v>
      </c>
      <c r="P478" s="15">
        <v>0</v>
      </c>
      <c r="Q478" s="15">
        <v>0</v>
      </c>
      <c r="R478" s="18">
        <v>0</v>
      </c>
      <c r="S478" s="18">
        <v>0</v>
      </c>
      <c r="T478" s="19">
        <v>0</v>
      </c>
      <c r="U478" s="15">
        <v>0</v>
      </c>
      <c r="V478" s="20" t="s">
        <v>587</v>
      </c>
      <c r="W478" s="20" t="s">
        <v>1512</v>
      </c>
      <c r="X478" s="15" t="s">
        <v>778</v>
      </c>
    </row>
    <row r="479" spans="1:24" x14ac:dyDescent="0.25">
      <c r="A479" s="12" t="s">
        <v>753</v>
      </c>
      <c r="B479" s="13" t="s">
        <v>571</v>
      </c>
      <c r="C479" s="13" t="s">
        <v>788</v>
      </c>
      <c r="D479" s="14" t="str">
        <f>HYPERLINK(Tabulka48243[[#This Row],[Sloupec2]],Tabulka48243[[#This Row],[Sloupec1]])</f>
        <v>Sungrow AC011E-01 EV Charger 11KW EU 3phase Hybrid Charging</v>
      </c>
      <c r="E479" s="15">
        <v>740110</v>
      </c>
      <c r="F479" s="15">
        <v>11</v>
      </c>
      <c r="G479" s="16" t="s">
        <v>220</v>
      </c>
      <c r="H479" s="16" t="s">
        <v>220</v>
      </c>
      <c r="I479" s="16">
        <v>270.70999999999998</v>
      </c>
      <c r="J479" s="16" t="s">
        <v>220</v>
      </c>
      <c r="K479" s="16" t="s">
        <v>220</v>
      </c>
      <c r="L479" s="16" t="s">
        <v>220</v>
      </c>
      <c r="M479" s="17">
        <v>0</v>
      </c>
      <c r="N479" s="15">
        <v>0</v>
      </c>
      <c r="O479" s="15">
        <v>0</v>
      </c>
      <c r="P479" s="15">
        <v>0</v>
      </c>
      <c r="Q479" s="15">
        <v>0</v>
      </c>
      <c r="R479" s="18">
        <v>10</v>
      </c>
      <c r="S479" s="18">
        <v>0</v>
      </c>
      <c r="T479" s="19">
        <v>0</v>
      </c>
      <c r="U479" s="15">
        <v>0</v>
      </c>
      <c r="V479" s="20" t="s">
        <v>588</v>
      </c>
      <c r="W479" s="20" t="s">
        <v>1513</v>
      </c>
      <c r="X479" s="15" t="s">
        <v>994</v>
      </c>
    </row>
    <row r="480" spans="1:24" x14ac:dyDescent="0.25">
      <c r="A480" s="12" t="s">
        <v>753</v>
      </c>
      <c r="B480" s="13" t="s">
        <v>571</v>
      </c>
      <c r="C480" s="13" t="s">
        <v>788</v>
      </c>
      <c r="D480" s="14" t="str">
        <f>HYPERLINK(Tabulka48243[[#This Row],[Sloupec2]],Tabulka48243[[#This Row],[Sloupec1]])</f>
        <v>Sungrow 22kW AC Charger EU Version cable with MID</v>
      </c>
      <c r="E480" s="15">
        <v>740220</v>
      </c>
      <c r="F480" s="15">
        <v>22</v>
      </c>
      <c r="G480" s="16" t="s">
        <v>220</v>
      </c>
      <c r="H480" s="16" t="s">
        <v>220</v>
      </c>
      <c r="I480" s="16">
        <v>648.41999999999996</v>
      </c>
      <c r="J480" s="16" t="s">
        <v>220</v>
      </c>
      <c r="K480" s="16" t="s">
        <v>220</v>
      </c>
      <c r="L480" s="16" t="s">
        <v>220</v>
      </c>
      <c r="M480" s="17">
        <v>3</v>
      </c>
      <c r="N480" s="15">
        <v>0</v>
      </c>
      <c r="O480" s="15">
        <v>0</v>
      </c>
      <c r="P480" s="15">
        <v>0</v>
      </c>
      <c r="Q480" s="15">
        <v>0</v>
      </c>
      <c r="R480" s="18">
        <v>10</v>
      </c>
      <c r="S480" s="18">
        <v>0</v>
      </c>
      <c r="T480" s="19">
        <v>0</v>
      </c>
      <c r="U480" s="15">
        <v>0</v>
      </c>
      <c r="V480" s="20" t="s">
        <v>589</v>
      </c>
      <c r="W480" s="20" t="s">
        <v>1514</v>
      </c>
      <c r="X480" s="15" t="s">
        <v>994</v>
      </c>
    </row>
    <row r="481" spans="1:24" x14ac:dyDescent="0.25">
      <c r="A481" s="12" t="s">
        <v>753</v>
      </c>
      <c r="B481" s="13" t="s">
        <v>571</v>
      </c>
      <c r="C481" s="13" t="s">
        <v>786</v>
      </c>
      <c r="D481" s="14" t="str">
        <f>HYPERLINK(Tabulka48243[[#This Row],[Sloupec2]],Tabulka48243[[#This Row],[Sloupec1]])</f>
        <v>AKCE Sungrow SET SH10T + SBH100</v>
      </c>
      <c r="E481" s="15">
        <v>240001</v>
      </c>
      <c r="F481" s="15">
        <v>10</v>
      </c>
      <c r="G481" s="16" t="s">
        <v>220</v>
      </c>
      <c r="H481" s="16" t="s">
        <v>220</v>
      </c>
      <c r="I481" s="16" t="s">
        <v>220</v>
      </c>
      <c r="J481" s="16" t="s">
        <v>220</v>
      </c>
      <c r="K481" s="16" t="s">
        <v>220</v>
      </c>
      <c r="L481" s="16" t="s">
        <v>220</v>
      </c>
      <c r="M481" s="17">
        <v>0</v>
      </c>
      <c r="N481" s="15">
        <v>0</v>
      </c>
      <c r="O481" s="15">
        <v>0</v>
      </c>
      <c r="P481" s="15">
        <v>0</v>
      </c>
      <c r="Q481" s="15">
        <v>0</v>
      </c>
      <c r="R481" s="18">
        <v>10</v>
      </c>
      <c r="S481" s="18">
        <v>0</v>
      </c>
      <c r="T481" s="19">
        <v>0</v>
      </c>
      <c r="U481" s="15">
        <v>0</v>
      </c>
      <c r="V481" s="20" t="s">
        <v>590</v>
      </c>
      <c r="W481" s="20" t="s">
        <v>1515</v>
      </c>
      <c r="X481" s="15" t="s">
        <v>1019</v>
      </c>
    </row>
    <row r="482" spans="1:24" x14ac:dyDescent="0.25">
      <c r="A482" s="12" t="s">
        <v>754</v>
      </c>
      <c r="B482" s="13" t="s">
        <v>571</v>
      </c>
      <c r="C482" s="13" t="s">
        <v>786</v>
      </c>
      <c r="D482" s="14" t="str">
        <f>HYPERLINK(Tabulka48243[[#This Row],[Sloupec2]],Tabulka48243[[#This Row],[Sloupec1]])</f>
        <v>Sungrow SET 2x SH25T + SBH 100kWh</v>
      </c>
      <c r="E482" s="15">
        <v>240003</v>
      </c>
      <c r="F482" s="15">
        <v>50</v>
      </c>
      <c r="G482" s="16" t="s">
        <v>220</v>
      </c>
      <c r="H482" s="16" t="s">
        <v>220</v>
      </c>
      <c r="I482" s="16">
        <v>29448.78</v>
      </c>
      <c r="J482" s="16" t="s">
        <v>220</v>
      </c>
      <c r="K482" s="16" t="s">
        <v>220</v>
      </c>
      <c r="L482" s="16" t="s">
        <v>220</v>
      </c>
      <c r="M482" s="17">
        <v>0</v>
      </c>
      <c r="N482" s="15">
        <v>0</v>
      </c>
      <c r="O482" s="15">
        <v>0</v>
      </c>
      <c r="P482" s="15">
        <v>0</v>
      </c>
      <c r="Q482" s="15">
        <v>0</v>
      </c>
      <c r="R482" s="18">
        <v>5</v>
      </c>
      <c r="S482" s="18">
        <v>0</v>
      </c>
      <c r="T482" s="19">
        <v>0</v>
      </c>
      <c r="U482" s="15">
        <v>0</v>
      </c>
      <c r="V482" s="20" t="s">
        <v>591</v>
      </c>
      <c r="W482" s="20" t="s">
        <v>1516</v>
      </c>
      <c r="X482" s="15" t="s">
        <v>1020</v>
      </c>
    </row>
    <row r="483" spans="1:24" x14ac:dyDescent="0.25">
      <c r="A483" s="12" t="s">
        <v>754</v>
      </c>
      <c r="B483" s="13" t="s">
        <v>571</v>
      </c>
      <c r="C483" s="13" t="s">
        <v>786</v>
      </c>
      <c r="D483" s="14" t="str">
        <f>HYPERLINK(Tabulka48243[[#This Row],[Sloupec2]],Tabulka48243[[#This Row],[Sloupec1]])</f>
        <v>Sungrow SET 1x SH25T + SBH 50kWh</v>
      </c>
      <c r="E483" s="15">
        <v>240004</v>
      </c>
      <c r="F483" s="15">
        <v>25</v>
      </c>
      <c r="G483" s="16" t="s">
        <v>220</v>
      </c>
      <c r="H483" s="16" t="s">
        <v>220</v>
      </c>
      <c r="I483" s="16">
        <v>14724.39</v>
      </c>
      <c r="J483" s="16" t="s">
        <v>220</v>
      </c>
      <c r="K483" s="16" t="s">
        <v>220</v>
      </c>
      <c r="L483" s="16" t="s">
        <v>220</v>
      </c>
      <c r="M483" s="17">
        <v>0</v>
      </c>
      <c r="N483" s="15">
        <v>0</v>
      </c>
      <c r="O483" s="15">
        <v>0</v>
      </c>
      <c r="P483" s="15">
        <v>0</v>
      </c>
      <c r="Q483" s="15">
        <v>0</v>
      </c>
      <c r="R483" s="18">
        <v>0</v>
      </c>
      <c r="S483" s="18">
        <v>0</v>
      </c>
      <c r="T483" s="19">
        <v>0</v>
      </c>
      <c r="U483" s="15">
        <v>0</v>
      </c>
      <c r="V483" s="20" t="s">
        <v>592</v>
      </c>
      <c r="W483" s="20" t="s">
        <v>1517</v>
      </c>
      <c r="X483" s="15" t="s">
        <v>1021</v>
      </c>
    </row>
    <row r="484" spans="1:24" x14ac:dyDescent="0.25">
      <c r="A484" s="12" t="s">
        <v>754</v>
      </c>
      <c r="B484" s="13" t="s">
        <v>571</v>
      </c>
      <c r="C484" s="13" t="s">
        <v>777</v>
      </c>
      <c r="D484" s="14" t="str">
        <f>HYPERLINK(Tabulka48243[[#This Row],[Sloupec2]],Tabulka48243[[#This Row],[Sloupec1]])</f>
        <v>Sungrow SET PowerStack ST225kWh-110kW-2h</v>
      </c>
      <c r="E484" s="15">
        <v>240002</v>
      </c>
      <c r="F484" s="15">
        <v>0</v>
      </c>
      <c r="G484" s="16" t="s">
        <v>220</v>
      </c>
      <c r="H484" s="16" t="s">
        <v>220</v>
      </c>
      <c r="I484" s="16">
        <v>41944</v>
      </c>
      <c r="J484" s="16" t="s">
        <v>220</v>
      </c>
      <c r="K484" s="16" t="s">
        <v>220</v>
      </c>
      <c r="L484" s="16" t="s">
        <v>220</v>
      </c>
      <c r="M484" s="17">
        <v>0</v>
      </c>
      <c r="N484" s="15">
        <v>0</v>
      </c>
      <c r="O484" s="15">
        <v>0</v>
      </c>
      <c r="P484" s="15">
        <v>0</v>
      </c>
      <c r="Q484" s="15">
        <v>0</v>
      </c>
      <c r="R484" s="18">
        <v>5</v>
      </c>
      <c r="S484" s="18">
        <v>0</v>
      </c>
      <c r="T484" s="19">
        <v>0</v>
      </c>
      <c r="U484" s="15">
        <v>0</v>
      </c>
      <c r="V484" s="20" t="s">
        <v>593</v>
      </c>
      <c r="W484" s="20" t="s">
        <v>1518</v>
      </c>
      <c r="X484" s="15" t="s">
        <v>594</v>
      </c>
    </row>
    <row r="485" spans="1:24" x14ac:dyDescent="0.25">
      <c r="A485" s="12" t="s">
        <v>753</v>
      </c>
      <c r="B485" s="13" t="s">
        <v>595</v>
      </c>
      <c r="C485" s="13" t="s">
        <v>784</v>
      </c>
      <c r="D485" s="14" t="str">
        <f>HYPERLINK(Tabulka48243[[#This Row],[Sloupec2]],Tabulka48243[[#This Row],[Sloupec1]])</f>
        <v>Fronius Symo GEN24 8.0 PLUS</v>
      </c>
      <c r="E485" s="15">
        <v>207080</v>
      </c>
      <c r="F485" s="15">
        <v>8</v>
      </c>
      <c r="G485" s="16" t="s">
        <v>220</v>
      </c>
      <c r="H485" s="16" t="s">
        <v>220</v>
      </c>
      <c r="I485" s="16">
        <v>2047.98</v>
      </c>
      <c r="J485" s="16" t="s">
        <v>220</v>
      </c>
      <c r="K485" s="16" t="s">
        <v>220</v>
      </c>
      <c r="L485" s="16" t="s">
        <v>220</v>
      </c>
      <c r="M485" s="17">
        <v>10</v>
      </c>
      <c r="N485" s="15">
        <v>0</v>
      </c>
      <c r="O485" s="15">
        <v>0</v>
      </c>
      <c r="P485" s="15">
        <v>0</v>
      </c>
      <c r="Q485" s="15">
        <v>0</v>
      </c>
      <c r="R485" s="18">
        <v>10</v>
      </c>
      <c r="S485" s="18">
        <v>0</v>
      </c>
      <c r="T485" s="19">
        <v>0</v>
      </c>
      <c r="U485" s="15">
        <v>0</v>
      </c>
      <c r="V485" s="20" t="s">
        <v>596</v>
      </c>
      <c r="W485" s="20" t="s">
        <v>1519</v>
      </c>
      <c r="X485" s="15" t="s">
        <v>857</v>
      </c>
    </row>
    <row r="486" spans="1:24" x14ac:dyDescent="0.25">
      <c r="A486" s="12" t="s">
        <v>753</v>
      </c>
      <c r="B486" s="13" t="s">
        <v>595</v>
      </c>
      <c r="C486" s="13" t="s">
        <v>784</v>
      </c>
      <c r="D486" s="14" t="str">
        <f>HYPERLINK(Tabulka48243[[#This Row],[Sloupec2]],Tabulka48243[[#This Row],[Sloupec1]])</f>
        <v>Fronius Symo GEN24 10.0 PLUS</v>
      </c>
      <c r="E486" s="15">
        <v>207101</v>
      </c>
      <c r="F486" s="15">
        <v>10</v>
      </c>
      <c r="G486" s="16" t="s">
        <v>220</v>
      </c>
      <c r="H486" s="16" t="s">
        <v>220</v>
      </c>
      <c r="I486" s="16">
        <v>2139.48</v>
      </c>
      <c r="J486" s="16" t="s">
        <v>220</v>
      </c>
      <c r="K486" s="16" t="s">
        <v>220</v>
      </c>
      <c r="L486" s="16" t="s">
        <v>220</v>
      </c>
      <c r="M486" s="17">
        <v>4</v>
      </c>
      <c r="N486" s="15">
        <v>0</v>
      </c>
      <c r="O486" s="15">
        <v>0</v>
      </c>
      <c r="P486" s="15">
        <v>0</v>
      </c>
      <c r="Q486" s="15">
        <v>0</v>
      </c>
      <c r="R486" s="18">
        <v>10</v>
      </c>
      <c r="S486" s="18">
        <v>0</v>
      </c>
      <c r="T486" s="19">
        <v>0</v>
      </c>
      <c r="U486" s="15">
        <v>0</v>
      </c>
      <c r="V486" s="20" t="s">
        <v>597</v>
      </c>
      <c r="W486" s="20" t="s">
        <v>1520</v>
      </c>
      <c r="X486" s="15" t="s">
        <v>857</v>
      </c>
    </row>
    <row r="487" spans="1:24" x14ac:dyDescent="0.25">
      <c r="A487" s="12" t="s">
        <v>754</v>
      </c>
      <c r="B487" s="13" t="s">
        <v>595</v>
      </c>
      <c r="C487" s="13" t="s">
        <v>784</v>
      </c>
      <c r="D487" s="14" t="str">
        <f>HYPERLINK(Tabulka48243[[#This Row],[Sloupec2]],Tabulka48243[[#This Row],[Sloupec1]])</f>
        <v>Fronius Smart Meter 63A-3</v>
      </c>
      <c r="E487" s="15">
        <v>207001</v>
      </c>
      <c r="F487" s="15">
        <v>0</v>
      </c>
      <c r="G487" s="16" t="s">
        <v>220</v>
      </c>
      <c r="H487" s="16" t="s">
        <v>220</v>
      </c>
      <c r="I487" s="16">
        <v>171.71</v>
      </c>
      <c r="J487" s="16" t="s">
        <v>220</v>
      </c>
      <c r="K487" s="16" t="s">
        <v>220</v>
      </c>
      <c r="L487" s="16" t="s">
        <v>220</v>
      </c>
      <c r="M487" s="17">
        <v>7</v>
      </c>
      <c r="N487" s="15">
        <v>0</v>
      </c>
      <c r="O487" s="15">
        <v>0</v>
      </c>
      <c r="P487" s="15">
        <v>0</v>
      </c>
      <c r="Q487" s="15">
        <v>0</v>
      </c>
      <c r="R487" s="18">
        <v>2</v>
      </c>
      <c r="S487" s="18">
        <v>0</v>
      </c>
      <c r="T487" s="19">
        <v>0</v>
      </c>
      <c r="U487" s="15">
        <v>0</v>
      </c>
      <c r="V487" s="20" t="s">
        <v>598</v>
      </c>
      <c r="W487" s="20" t="s">
        <v>1521</v>
      </c>
      <c r="X487" s="15" t="s">
        <v>1022</v>
      </c>
    </row>
    <row r="488" spans="1:24" x14ac:dyDescent="0.25">
      <c r="A488" s="12" t="s">
        <v>754</v>
      </c>
      <c r="B488" s="13" t="s">
        <v>599</v>
      </c>
      <c r="C488" s="13" t="s">
        <v>784</v>
      </c>
      <c r="D488" s="14" t="str">
        <f>HYPERLINK(Tabulka48243[[#This Row],[Sloupec2]],Tabulka48243[[#This Row],[Sloupec1]])</f>
        <v>Huawei inverter SUN 2000-20K-MB0</v>
      </c>
      <c r="E488" s="15">
        <v>234201</v>
      </c>
      <c r="F488" s="15">
        <v>20</v>
      </c>
      <c r="G488" s="16" t="s">
        <v>220</v>
      </c>
      <c r="H488" s="16" t="s">
        <v>220</v>
      </c>
      <c r="I488" s="16">
        <v>2050.65</v>
      </c>
      <c r="J488" s="16" t="s">
        <v>220</v>
      </c>
      <c r="K488" s="16" t="s">
        <v>220</v>
      </c>
      <c r="L488" s="16" t="s">
        <v>220</v>
      </c>
      <c r="M488" s="17">
        <v>1</v>
      </c>
      <c r="N488" s="15">
        <v>0</v>
      </c>
      <c r="O488" s="15">
        <v>0</v>
      </c>
      <c r="P488" s="15">
        <v>0</v>
      </c>
      <c r="Q488" s="15">
        <v>0</v>
      </c>
      <c r="R488" s="18">
        <v>10</v>
      </c>
      <c r="S488" s="18">
        <v>0</v>
      </c>
      <c r="T488" s="19">
        <v>0</v>
      </c>
      <c r="U488" s="15">
        <v>0</v>
      </c>
      <c r="V488" s="20" t="s">
        <v>600</v>
      </c>
      <c r="W488" s="20" t="s">
        <v>1522</v>
      </c>
      <c r="X488" s="15" t="s">
        <v>857</v>
      </c>
    </row>
    <row r="489" spans="1:24" x14ac:dyDescent="0.25">
      <c r="A489" s="12" t="s">
        <v>754</v>
      </c>
      <c r="B489" s="13" t="s">
        <v>599</v>
      </c>
      <c r="C489" s="13" t="s">
        <v>784</v>
      </c>
      <c r="D489" s="14" t="str">
        <f>HYPERLINK(Tabulka48243[[#This Row],[Sloupec2]],Tabulka48243[[#This Row],[Sloupec1]])</f>
        <v>Huawei inverter SUN-2000-30KTL-M3</v>
      </c>
      <c r="E489" s="15">
        <v>234300</v>
      </c>
      <c r="F489" s="15">
        <v>33</v>
      </c>
      <c r="G489" s="16" t="s">
        <v>220</v>
      </c>
      <c r="H489" s="16" t="s">
        <v>220</v>
      </c>
      <c r="I489" s="16">
        <v>1864.56</v>
      </c>
      <c r="J489" s="16" t="s">
        <v>220</v>
      </c>
      <c r="K489" s="16" t="s">
        <v>220</v>
      </c>
      <c r="L489" s="16" t="s">
        <v>220</v>
      </c>
      <c r="M489" s="17">
        <v>1</v>
      </c>
      <c r="N489" s="15">
        <v>0</v>
      </c>
      <c r="O489" s="15">
        <v>0</v>
      </c>
      <c r="P489" s="15">
        <v>0</v>
      </c>
      <c r="Q489" s="15">
        <v>0</v>
      </c>
      <c r="R489" s="18">
        <v>5</v>
      </c>
      <c r="S489" s="18">
        <v>0</v>
      </c>
      <c r="T489" s="19">
        <v>0</v>
      </c>
      <c r="U489" s="15">
        <v>0</v>
      </c>
      <c r="V489" s="20" t="s">
        <v>601</v>
      </c>
      <c r="W489" s="20" t="s">
        <v>1523</v>
      </c>
      <c r="X489" s="15" t="s">
        <v>857</v>
      </c>
    </row>
    <row r="490" spans="1:24" x14ac:dyDescent="0.25">
      <c r="A490" s="12" t="s">
        <v>754</v>
      </c>
      <c r="B490" s="13" t="s">
        <v>599</v>
      </c>
      <c r="C490" s="13" t="s">
        <v>784</v>
      </c>
      <c r="D490" s="14" t="str">
        <f>HYPERLINK(Tabulka48243[[#This Row],[Sloupec2]],Tabulka48243[[#This Row],[Sloupec1]])</f>
        <v>Huawei inverter SUN2000-100KTL-M2</v>
      </c>
      <c r="E490" s="15">
        <v>234100</v>
      </c>
      <c r="F490" s="15">
        <v>100</v>
      </c>
      <c r="G490" s="16" t="s">
        <v>220</v>
      </c>
      <c r="H490" s="16" t="s">
        <v>220</v>
      </c>
      <c r="I490" s="16">
        <v>3556.74</v>
      </c>
      <c r="J490" s="16" t="s">
        <v>220</v>
      </c>
      <c r="K490" s="16" t="s">
        <v>220</v>
      </c>
      <c r="L490" s="16" t="s">
        <v>220</v>
      </c>
      <c r="M490" s="17">
        <v>1</v>
      </c>
      <c r="N490" s="15">
        <v>0</v>
      </c>
      <c r="O490" s="15">
        <v>0</v>
      </c>
      <c r="P490" s="15">
        <v>0</v>
      </c>
      <c r="Q490" s="15">
        <v>0</v>
      </c>
      <c r="R490" s="18">
        <v>5</v>
      </c>
      <c r="S490" s="18">
        <v>0</v>
      </c>
      <c r="T490" s="19">
        <v>0</v>
      </c>
      <c r="U490" s="15">
        <v>0</v>
      </c>
      <c r="V490" s="20" t="s">
        <v>602</v>
      </c>
      <c r="W490" s="20" t="s">
        <v>1524</v>
      </c>
      <c r="X490" s="15" t="s">
        <v>857</v>
      </c>
    </row>
    <row r="491" spans="1:24" x14ac:dyDescent="0.25">
      <c r="A491" s="12" t="s">
        <v>754</v>
      </c>
      <c r="B491" s="13" t="s">
        <v>599</v>
      </c>
      <c r="C491" s="13" t="s">
        <v>784</v>
      </c>
      <c r="D491" s="14" t="str">
        <f>HYPERLINK(Tabulka48243[[#This Row],[Sloupec2]],Tabulka48243[[#This Row],[Sloupec1]])</f>
        <v>Huawei inverter SUN-2000-50KTL-M3</v>
      </c>
      <c r="E491" s="15">
        <v>234500</v>
      </c>
      <c r="F491" s="15">
        <v>50</v>
      </c>
      <c r="G491" s="16" t="s">
        <v>220</v>
      </c>
      <c r="H491" s="16" t="s">
        <v>220</v>
      </c>
      <c r="I491" s="16">
        <v>2261.34</v>
      </c>
      <c r="J491" s="16" t="s">
        <v>220</v>
      </c>
      <c r="K491" s="16" t="s">
        <v>220</v>
      </c>
      <c r="L491" s="16" t="s">
        <v>220</v>
      </c>
      <c r="M491" s="17">
        <v>1</v>
      </c>
      <c r="N491" s="15">
        <v>0</v>
      </c>
      <c r="O491" s="15">
        <v>0</v>
      </c>
      <c r="P491" s="15">
        <v>0</v>
      </c>
      <c r="Q491" s="15">
        <v>0</v>
      </c>
      <c r="R491" s="18">
        <v>5</v>
      </c>
      <c r="S491" s="18">
        <v>0</v>
      </c>
      <c r="T491" s="19">
        <v>0</v>
      </c>
      <c r="U491" s="15">
        <v>0</v>
      </c>
      <c r="V491" s="20" t="s">
        <v>603</v>
      </c>
      <c r="W491" s="20" t="s">
        <v>1525</v>
      </c>
      <c r="X491" s="15" t="s">
        <v>857</v>
      </c>
    </row>
    <row r="492" spans="1:24" x14ac:dyDescent="0.25">
      <c r="A492" s="12" t="s">
        <v>753</v>
      </c>
      <c r="B492" s="13" t="s">
        <v>599</v>
      </c>
      <c r="C492" s="13" t="s">
        <v>784</v>
      </c>
      <c r="D492" s="14" t="str">
        <f>HYPERLINK(Tabulka48243[[#This Row],[Sloupec2]],Tabulka48243[[#This Row],[Sloupec1]])</f>
        <v>Huawei inverter SUN 5000-8K-MAP0</v>
      </c>
      <c r="E492" s="15">
        <v>234081</v>
      </c>
      <c r="F492" s="15">
        <v>8</v>
      </c>
      <c r="G492" s="16" t="s">
        <v>220</v>
      </c>
      <c r="H492" s="16" t="s">
        <v>220</v>
      </c>
      <c r="I492" s="16">
        <v>961.86</v>
      </c>
      <c r="J492" s="16" t="s">
        <v>220</v>
      </c>
      <c r="K492" s="16" t="s">
        <v>220</v>
      </c>
      <c r="L492" s="16" t="s">
        <v>220</v>
      </c>
      <c r="M492" s="17">
        <v>1</v>
      </c>
      <c r="N492" s="15">
        <v>0</v>
      </c>
      <c r="O492" s="15">
        <v>0</v>
      </c>
      <c r="P492" s="15">
        <v>0</v>
      </c>
      <c r="Q492" s="15">
        <v>0</v>
      </c>
      <c r="R492" s="18">
        <v>15</v>
      </c>
      <c r="S492" s="18">
        <v>0</v>
      </c>
      <c r="T492" s="19">
        <v>0</v>
      </c>
      <c r="U492" s="15">
        <v>0</v>
      </c>
      <c r="V492" s="20" t="s">
        <v>604</v>
      </c>
      <c r="W492" s="20" t="s">
        <v>1526</v>
      </c>
      <c r="X492" s="15" t="s">
        <v>784</v>
      </c>
    </row>
    <row r="493" spans="1:24" x14ac:dyDescent="0.25">
      <c r="A493" s="12" t="s">
        <v>753</v>
      </c>
      <c r="B493" s="13" t="s">
        <v>599</v>
      </c>
      <c r="C493" s="13" t="s">
        <v>784</v>
      </c>
      <c r="D493" s="14" t="str">
        <f>HYPERLINK(Tabulka48243[[#This Row],[Sloupec2]],Tabulka48243[[#This Row],[Sloupec1]])</f>
        <v>Huawei inverter SUN 2000-10K-MAP0</v>
      </c>
      <c r="E493" s="15">
        <v>234102</v>
      </c>
      <c r="F493" s="15">
        <v>10</v>
      </c>
      <c r="G493" s="16" t="s">
        <v>220</v>
      </c>
      <c r="H493" s="16" t="s">
        <v>220</v>
      </c>
      <c r="I493" s="16">
        <v>1281.1199999999999</v>
      </c>
      <c r="J493" s="16" t="s">
        <v>220</v>
      </c>
      <c r="K493" s="16" t="s">
        <v>220</v>
      </c>
      <c r="L493" s="16" t="s">
        <v>220</v>
      </c>
      <c r="M493" s="17">
        <v>11</v>
      </c>
      <c r="N493" s="15">
        <v>0</v>
      </c>
      <c r="O493" s="15">
        <v>0</v>
      </c>
      <c r="P493" s="15">
        <v>0</v>
      </c>
      <c r="Q493" s="15">
        <v>0</v>
      </c>
      <c r="R493" s="18">
        <v>10</v>
      </c>
      <c r="S493" s="18">
        <v>0</v>
      </c>
      <c r="T493" s="19">
        <v>0</v>
      </c>
      <c r="U493" s="15">
        <v>0</v>
      </c>
      <c r="V493" s="20" t="s">
        <v>605</v>
      </c>
      <c r="W493" s="20" t="s">
        <v>1527</v>
      </c>
      <c r="X493" s="15" t="s">
        <v>1023</v>
      </c>
    </row>
    <row r="494" spans="1:24" x14ac:dyDescent="0.25">
      <c r="A494" s="12" t="s">
        <v>753</v>
      </c>
      <c r="B494" s="13" t="s">
        <v>599</v>
      </c>
      <c r="C494" s="13" t="s">
        <v>784</v>
      </c>
      <c r="D494" s="14" t="str">
        <f>HYPERLINK(Tabulka48243[[#This Row],[Sloupec2]],Tabulka48243[[#This Row],[Sloupec1]])</f>
        <v>Huawei inverter SUN 2000-12K-MAP0</v>
      </c>
      <c r="E494" s="15">
        <v>234121</v>
      </c>
      <c r="F494" s="15">
        <v>12</v>
      </c>
      <c r="G494" s="16" t="s">
        <v>220</v>
      </c>
      <c r="H494" s="16" t="s">
        <v>220</v>
      </c>
      <c r="I494" s="16">
        <v>1384.14</v>
      </c>
      <c r="J494" s="16" t="s">
        <v>220</v>
      </c>
      <c r="K494" s="16" t="s">
        <v>220</v>
      </c>
      <c r="L494" s="16" t="s">
        <v>220</v>
      </c>
      <c r="M494" s="17">
        <v>3</v>
      </c>
      <c r="N494" s="15">
        <v>0</v>
      </c>
      <c r="O494" s="15">
        <v>0</v>
      </c>
      <c r="P494" s="15">
        <v>0</v>
      </c>
      <c r="Q494" s="15">
        <v>0</v>
      </c>
      <c r="R494" s="18">
        <v>10</v>
      </c>
      <c r="S494" s="18">
        <v>0</v>
      </c>
      <c r="T494" s="19">
        <v>0</v>
      </c>
      <c r="U494" s="15">
        <v>0</v>
      </c>
      <c r="V494" s="20" t="s">
        <v>606</v>
      </c>
      <c r="W494" s="20" t="s">
        <v>1528</v>
      </c>
      <c r="X494" s="15" t="s">
        <v>1023</v>
      </c>
    </row>
    <row r="495" spans="1:24" x14ac:dyDescent="0.25">
      <c r="A495" s="12" t="s">
        <v>753</v>
      </c>
      <c r="B495" s="13" t="s">
        <v>599</v>
      </c>
      <c r="C495" s="13" t="s">
        <v>784</v>
      </c>
      <c r="D495" s="14" t="str">
        <f>HYPERLINK(Tabulka48243[[#This Row],[Sloupec2]],Tabulka48243[[#This Row],[Sloupec1]])</f>
        <v>Huawei inverter SUN 5000-12K-MAP0</v>
      </c>
      <c r="E495" s="15">
        <v>234122</v>
      </c>
      <c r="F495" s="15">
        <v>12</v>
      </c>
      <c r="G495" s="16" t="s">
        <v>220</v>
      </c>
      <c r="H495" s="16" t="s">
        <v>220</v>
      </c>
      <c r="I495" s="16">
        <v>1281.1199999999999</v>
      </c>
      <c r="J495" s="16" t="s">
        <v>220</v>
      </c>
      <c r="K495" s="16" t="s">
        <v>220</v>
      </c>
      <c r="L495" s="16" t="s">
        <v>220</v>
      </c>
      <c r="M495" s="17">
        <v>6</v>
      </c>
      <c r="N495" s="15">
        <v>0</v>
      </c>
      <c r="O495" s="15">
        <v>0</v>
      </c>
      <c r="P495" s="15">
        <v>0</v>
      </c>
      <c r="Q495" s="15">
        <v>0</v>
      </c>
      <c r="R495" s="18">
        <v>15</v>
      </c>
      <c r="S495" s="18">
        <v>0</v>
      </c>
      <c r="T495" s="19">
        <v>0</v>
      </c>
      <c r="U495" s="15">
        <v>0</v>
      </c>
      <c r="V495" s="20" t="s">
        <v>607</v>
      </c>
      <c r="W495" s="20" t="s">
        <v>1529</v>
      </c>
      <c r="X495" s="15" t="s">
        <v>1024</v>
      </c>
    </row>
    <row r="496" spans="1:24" x14ac:dyDescent="0.25">
      <c r="A496" s="12" t="s">
        <v>753</v>
      </c>
      <c r="B496" s="13" t="s">
        <v>599</v>
      </c>
      <c r="C496" s="13" t="s">
        <v>784</v>
      </c>
      <c r="D496" s="14" t="str">
        <f>HYPERLINK(Tabulka48243[[#This Row],[Sloupec2]],Tabulka48243[[#This Row],[Sloupec1]])</f>
        <v>Huawei inverter SET SUN 2000-5KTL-L1, 5kWh battery</v>
      </c>
      <c r="E496" s="15">
        <v>234001</v>
      </c>
      <c r="F496" s="15">
        <v>5</v>
      </c>
      <c r="G496" s="16" t="s">
        <v>220</v>
      </c>
      <c r="H496" s="16" t="s">
        <v>220</v>
      </c>
      <c r="I496" s="16">
        <v>2942.7</v>
      </c>
      <c r="J496" s="16" t="s">
        <v>220</v>
      </c>
      <c r="K496" s="16" t="s">
        <v>220</v>
      </c>
      <c r="L496" s="16" t="s">
        <v>220</v>
      </c>
      <c r="M496" s="17">
        <v>0</v>
      </c>
      <c r="N496" s="15">
        <v>0</v>
      </c>
      <c r="O496" s="15">
        <v>0</v>
      </c>
      <c r="P496" s="15">
        <v>0</v>
      </c>
      <c r="Q496" s="15">
        <v>0</v>
      </c>
      <c r="R496" s="18">
        <v>10</v>
      </c>
      <c r="S496" s="18">
        <v>0</v>
      </c>
      <c r="T496" s="19">
        <v>0</v>
      </c>
      <c r="U496" s="15">
        <v>0</v>
      </c>
      <c r="V496" s="20" t="s">
        <v>608</v>
      </c>
      <c r="W496" s="20" t="s">
        <v>1530</v>
      </c>
      <c r="X496" s="15" t="s">
        <v>857</v>
      </c>
    </row>
    <row r="497" spans="1:24" x14ac:dyDescent="0.25">
      <c r="A497" s="12" t="s">
        <v>753</v>
      </c>
      <c r="B497" s="13" t="s">
        <v>599</v>
      </c>
      <c r="C497" s="13" t="s">
        <v>784</v>
      </c>
      <c r="D497" s="14" t="str">
        <f>HYPERLINK(Tabulka48243[[#This Row],[Sloupec2]],Tabulka48243[[#This Row],[Sloupec1]])</f>
        <v>Huawei inverter SET SUN 5000-8K-MAP0, 14kWh battery</v>
      </c>
      <c r="E497" s="15">
        <v>234006</v>
      </c>
      <c r="F497" s="15">
        <v>8</v>
      </c>
      <c r="G497" s="16" t="s">
        <v>220</v>
      </c>
      <c r="H497" s="16" t="s">
        <v>220</v>
      </c>
      <c r="I497" s="16">
        <v>6460.68</v>
      </c>
      <c r="J497" s="16" t="s">
        <v>220</v>
      </c>
      <c r="K497" s="16" t="s">
        <v>220</v>
      </c>
      <c r="L497" s="16" t="s">
        <v>220</v>
      </c>
      <c r="M497" s="17">
        <v>0</v>
      </c>
      <c r="N497" s="15">
        <v>0</v>
      </c>
      <c r="O497" s="15">
        <v>0</v>
      </c>
      <c r="P497" s="15">
        <v>0</v>
      </c>
      <c r="Q497" s="15">
        <v>0</v>
      </c>
      <c r="R497" s="18">
        <v>10</v>
      </c>
      <c r="S497" s="18">
        <v>0</v>
      </c>
      <c r="T497" s="19">
        <v>0</v>
      </c>
      <c r="U497" s="15">
        <v>0</v>
      </c>
      <c r="V497" s="20" t="s">
        <v>609</v>
      </c>
      <c r="W497" s="20" t="s">
        <v>1531</v>
      </c>
      <c r="X497" s="15" t="s">
        <v>784</v>
      </c>
    </row>
    <row r="498" spans="1:24" x14ac:dyDescent="0.25">
      <c r="A498" s="12" t="s">
        <v>753</v>
      </c>
      <c r="B498" s="13" t="s">
        <v>599</v>
      </c>
      <c r="C498" s="13" t="s">
        <v>786</v>
      </c>
      <c r="D498" s="14" t="str">
        <f>HYPERLINK(Tabulka48243[[#This Row],[Sloupec2]],Tabulka48243[[#This Row],[Sloupec1]])</f>
        <v>Huawei inverter SET SUN 2000-10K-MAP0, 10kWh battery</v>
      </c>
      <c r="E498" s="15">
        <v>234003</v>
      </c>
      <c r="F498" s="15">
        <v>10</v>
      </c>
      <c r="G498" s="16" t="s">
        <v>220</v>
      </c>
      <c r="H498" s="16" t="s">
        <v>220</v>
      </c>
      <c r="I498" s="16">
        <v>5263.2</v>
      </c>
      <c r="J498" s="16" t="s">
        <v>220</v>
      </c>
      <c r="K498" s="16" t="s">
        <v>220</v>
      </c>
      <c r="L498" s="16" t="s">
        <v>220</v>
      </c>
      <c r="M498" s="17">
        <v>0</v>
      </c>
      <c r="N498" s="15">
        <v>0</v>
      </c>
      <c r="O498" s="15">
        <v>0</v>
      </c>
      <c r="P498" s="15">
        <v>0</v>
      </c>
      <c r="Q498" s="15">
        <v>0</v>
      </c>
      <c r="R498" s="18">
        <v>10</v>
      </c>
      <c r="S498" s="18">
        <v>0</v>
      </c>
      <c r="T498" s="19">
        <v>0</v>
      </c>
      <c r="U498" s="15">
        <v>0</v>
      </c>
      <c r="V498" s="20" t="s">
        <v>610</v>
      </c>
      <c r="W498" s="20" t="s">
        <v>1532</v>
      </c>
      <c r="X498" s="15" t="s">
        <v>1025</v>
      </c>
    </row>
    <row r="499" spans="1:24" x14ac:dyDescent="0.25">
      <c r="A499" s="12" t="s">
        <v>753</v>
      </c>
      <c r="B499" s="13" t="s">
        <v>599</v>
      </c>
      <c r="C499" s="13" t="s">
        <v>786</v>
      </c>
      <c r="D499" s="14" t="str">
        <f>HYPERLINK(Tabulka48243[[#This Row],[Sloupec2]],Tabulka48243[[#This Row],[Sloupec1]])</f>
        <v>Huawei inverter SET SUN 2000-10K-MAP0, 14kWh battery</v>
      </c>
      <c r="E499" s="15">
        <v>234002</v>
      </c>
      <c r="F499" s="15">
        <v>10</v>
      </c>
      <c r="G499" s="16" t="s">
        <v>220</v>
      </c>
      <c r="H499" s="16" t="s">
        <v>220</v>
      </c>
      <c r="I499" s="16">
        <v>6779.94</v>
      </c>
      <c r="J499" s="16" t="s">
        <v>220</v>
      </c>
      <c r="K499" s="16" t="s">
        <v>220</v>
      </c>
      <c r="L499" s="16" t="s">
        <v>220</v>
      </c>
      <c r="M499" s="17">
        <v>0</v>
      </c>
      <c r="N499" s="15">
        <v>0</v>
      </c>
      <c r="O499" s="15">
        <v>0</v>
      </c>
      <c r="P499" s="15">
        <v>0</v>
      </c>
      <c r="Q499" s="15">
        <v>0</v>
      </c>
      <c r="R499" s="18">
        <v>10</v>
      </c>
      <c r="S499" s="18">
        <v>0</v>
      </c>
      <c r="T499" s="19">
        <v>0</v>
      </c>
      <c r="U499" s="15">
        <v>0</v>
      </c>
      <c r="V499" s="20" t="s">
        <v>611</v>
      </c>
      <c r="W499" s="20" t="s">
        <v>1533</v>
      </c>
      <c r="X499" s="15" t="s">
        <v>1026</v>
      </c>
    </row>
    <row r="500" spans="1:24" x14ac:dyDescent="0.25">
      <c r="A500" s="12" t="s">
        <v>753</v>
      </c>
      <c r="B500" s="13" t="s">
        <v>599</v>
      </c>
      <c r="C500" s="13" t="s">
        <v>786</v>
      </c>
      <c r="D500" s="14" t="str">
        <f>HYPERLINK(Tabulka48243[[#This Row],[Sloupec2]],Tabulka48243[[#This Row],[Sloupec1]])</f>
        <v>Huawei inverter SET SUN 5000-12K-MAP0, 10kWh battery</v>
      </c>
      <c r="E500" s="15">
        <v>234004</v>
      </c>
      <c r="F500" s="15">
        <v>12</v>
      </c>
      <c r="G500" s="16" t="s">
        <v>220</v>
      </c>
      <c r="H500" s="16" t="s">
        <v>220</v>
      </c>
      <c r="I500" s="16">
        <v>5263.2</v>
      </c>
      <c r="J500" s="16" t="s">
        <v>220</v>
      </c>
      <c r="K500" s="16" t="s">
        <v>220</v>
      </c>
      <c r="L500" s="16" t="s">
        <v>220</v>
      </c>
      <c r="M500" s="17">
        <v>0</v>
      </c>
      <c r="N500" s="15">
        <v>0</v>
      </c>
      <c r="O500" s="15">
        <v>0</v>
      </c>
      <c r="P500" s="15">
        <v>0</v>
      </c>
      <c r="Q500" s="15">
        <v>0</v>
      </c>
      <c r="R500" s="18">
        <v>10</v>
      </c>
      <c r="S500" s="18">
        <v>0</v>
      </c>
      <c r="T500" s="19">
        <v>0</v>
      </c>
      <c r="U500" s="15">
        <v>0</v>
      </c>
      <c r="V500" s="20" t="s">
        <v>612</v>
      </c>
      <c r="W500" s="20" t="s">
        <v>1534</v>
      </c>
      <c r="X500" s="15" t="s">
        <v>1027</v>
      </c>
    </row>
    <row r="501" spans="1:24" x14ac:dyDescent="0.25">
      <c r="A501" s="12" t="s">
        <v>753</v>
      </c>
      <c r="B501" s="13" t="s">
        <v>599</v>
      </c>
      <c r="C501" s="13" t="s">
        <v>786</v>
      </c>
      <c r="D501" s="14" t="str">
        <f>HYPERLINK(Tabulka48243[[#This Row],[Sloupec2]],Tabulka48243[[#This Row],[Sloupec1]])</f>
        <v>Huawei inverter SET SUN 5000-12K-MAP0, 14kWh battery</v>
      </c>
      <c r="E501" s="15">
        <v>234005</v>
      </c>
      <c r="F501" s="15">
        <v>12</v>
      </c>
      <c r="G501" s="16" t="s">
        <v>220</v>
      </c>
      <c r="H501" s="16" t="s">
        <v>220</v>
      </c>
      <c r="I501" s="16">
        <v>6779.94</v>
      </c>
      <c r="J501" s="16" t="s">
        <v>220</v>
      </c>
      <c r="K501" s="16" t="s">
        <v>220</v>
      </c>
      <c r="L501" s="16" t="s">
        <v>220</v>
      </c>
      <c r="M501" s="17">
        <v>0</v>
      </c>
      <c r="N501" s="15">
        <v>0</v>
      </c>
      <c r="O501" s="15">
        <v>0</v>
      </c>
      <c r="P501" s="15">
        <v>0</v>
      </c>
      <c r="Q501" s="15">
        <v>0</v>
      </c>
      <c r="R501" s="18">
        <v>10</v>
      </c>
      <c r="S501" s="18">
        <v>0</v>
      </c>
      <c r="T501" s="19">
        <v>0</v>
      </c>
      <c r="U501" s="15">
        <v>0</v>
      </c>
      <c r="V501" s="20" t="s">
        <v>613</v>
      </c>
      <c r="W501" s="20" t="s">
        <v>1535</v>
      </c>
      <c r="X501" s="15" t="s">
        <v>1028</v>
      </c>
    </row>
    <row r="502" spans="1:24" x14ac:dyDescent="0.25">
      <c r="A502" s="12" t="s">
        <v>753</v>
      </c>
      <c r="B502" s="13" t="s">
        <v>599</v>
      </c>
      <c r="C502" s="13" t="s">
        <v>309</v>
      </c>
      <c r="D502" s="14" t="str">
        <f>HYPERLINK(Tabulka48243[[#This Row],[Sloupec2]],Tabulka48243[[#This Row],[Sloupec1]])</f>
        <v>Huawei power module LUNA2000-5KW-C0</v>
      </c>
      <c r="E502" s="15">
        <v>334051</v>
      </c>
      <c r="F502" s="15">
        <v>0</v>
      </c>
      <c r="G502" s="16" t="s">
        <v>220</v>
      </c>
      <c r="H502" s="16" t="s">
        <v>220</v>
      </c>
      <c r="I502" s="16">
        <v>652.79999999999995</v>
      </c>
      <c r="J502" s="16" t="s">
        <v>220</v>
      </c>
      <c r="K502" s="16" t="s">
        <v>220</v>
      </c>
      <c r="L502" s="16" t="s">
        <v>220</v>
      </c>
      <c r="M502" s="17">
        <v>68</v>
      </c>
      <c r="N502" s="15">
        <v>0</v>
      </c>
      <c r="O502" s="15">
        <v>0</v>
      </c>
      <c r="P502" s="15">
        <v>0</v>
      </c>
      <c r="Q502" s="15">
        <v>0</v>
      </c>
      <c r="R502" s="18">
        <v>10</v>
      </c>
      <c r="S502" s="18">
        <v>0</v>
      </c>
      <c r="T502" s="19">
        <v>0</v>
      </c>
      <c r="U502" s="15">
        <v>0</v>
      </c>
      <c r="V502" s="20" t="s">
        <v>614</v>
      </c>
      <c r="W502" s="20" t="s">
        <v>1536</v>
      </c>
      <c r="X502" s="15" t="s">
        <v>1029</v>
      </c>
    </row>
    <row r="503" spans="1:24" x14ac:dyDescent="0.25">
      <c r="A503" s="12" t="s">
        <v>753</v>
      </c>
      <c r="B503" s="13" t="s">
        <v>599</v>
      </c>
      <c r="C503" s="13" t="s">
        <v>777</v>
      </c>
      <c r="D503" s="14" t="str">
        <f>HYPERLINK(Tabulka48243[[#This Row],[Sloupec2]],Tabulka48243[[#This Row],[Sloupec1]])</f>
        <v>Huawei battery module LUNA2000-5-E0</v>
      </c>
      <c r="E503" s="15">
        <v>334050</v>
      </c>
      <c r="F503" s="15">
        <v>5</v>
      </c>
      <c r="G503" s="16" t="s">
        <v>220</v>
      </c>
      <c r="H503" s="16" t="s">
        <v>220</v>
      </c>
      <c r="I503" s="16">
        <v>1614.66</v>
      </c>
      <c r="J503" s="16" t="s">
        <v>220</v>
      </c>
      <c r="K503" s="16" t="s">
        <v>220</v>
      </c>
      <c r="L503" s="16" t="s">
        <v>220</v>
      </c>
      <c r="M503" s="17">
        <v>44</v>
      </c>
      <c r="N503" s="15">
        <v>0</v>
      </c>
      <c r="O503" s="15">
        <v>0</v>
      </c>
      <c r="P503" s="15">
        <v>0</v>
      </c>
      <c r="Q503" s="15">
        <v>0</v>
      </c>
      <c r="R503" s="18">
        <v>10</v>
      </c>
      <c r="S503" s="18">
        <v>0</v>
      </c>
      <c r="T503" s="19">
        <v>0</v>
      </c>
      <c r="U503" s="15">
        <v>0</v>
      </c>
      <c r="V503" s="20" t="s">
        <v>615</v>
      </c>
      <c r="W503" s="20" t="s">
        <v>1537</v>
      </c>
      <c r="X503" s="15" t="s">
        <v>777</v>
      </c>
    </row>
    <row r="504" spans="1:24" x14ac:dyDescent="0.25">
      <c r="A504" s="12" t="s">
        <v>753</v>
      </c>
      <c r="B504" s="13" t="s">
        <v>599</v>
      </c>
      <c r="C504" s="13" t="s">
        <v>777</v>
      </c>
      <c r="D504" s="14" t="str">
        <f>HYPERLINK(Tabulka48243[[#This Row],[Sloupec2]],Tabulka48243[[#This Row],[Sloupec1]])</f>
        <v>Huawei battery module LUNA2000-7-E1</v>
      </c>
      <c r="E504" s="15">
        <v>334070</v>
      </c>
      <c r="F504" s="15">
        <v>7</v>
      </c>
      <c r="G504" s="16" t="s">
        <v>220</v>
      </c>
      <c r="H504" s="16" t="s">
        <v>220</v>
      </c>
      <c r="I504" s="16">
        <v>2291.94</v>
      </c>
      <c r="J504" s="16" t="s">
        <v>220</v>
      </c>
      <c r="K504" s="16" t="s">
        <v>220</v>
      </c>
      <c r="L504" s="16" t="s">
        <v>220</v>
      </c>
      <c r="M504" s="17">
        <v>17</v>
      </c>
      <c r="N504" s="15">
        <v>0</v>
      </c>
      <c r="O504" s="15">
        <v>0</v>
      </c>
      <c r="P504" s="15">
        <v>0</v>
      </c>
      <c r="Q504" s="15">
        <v>0</v>
      </c>
      <c r="R504" s="18">
        <v>10</v>
      </c>
      <c r="S504" s="18">
        <v>0</v>
      </c>
      <c r="T504" s="19">
        <v>0</v>
      </c>
      <c r="U504" s="15">
        <v>0</v>
      </c>
      <c r="V504" s="20" t="s">
        <v>616</v>
      </c>
      <c r="W504" s="20" t="s">
        <v>1538</v>
      </c>
      <c r="X504" s="15" t="s">
        <v>777</v>
      </c>
    </row>
    <row r="505" spans="1:24" x14ac:dyDescent="0.25">
      <c r="A505" s="12" t="s">
        <v>753</v>
      </c>
      <c r="B505" s="13" t="s">
        <v>599</v>
      </c>
      <c r="C505" s="13" t="s">
        <v>777</v>
      </c>
      <c r="D505" s="14" t="str">
        <f>HYPERLINK(Tabulka48243[[#This Row],[Sloupec2]],Tabulka48243[[#This Row],[Sloupec1]])</f>
        <v>Huawei power module LUNA2000-10KW-C1</v>
      </c>
      <c r="E505" s="15">
        <v>334010</v>
      </c>
      <c r="F505" s="15">
        <v>0</v>
      </c>
      <c r="G505" s="16" t="s">
        <v>220</v>
      </c>
      <c r="H505" s="16" t="s">
        <v>220</v>
      </c>
      <c r="I505" s="16">
        <v>814.98</v>
      </c>
      <c r="J505" s="16" t="s">
        <v>220</v>
      </c>
      <c r="K505" s="16" t="s">
        <v>220</v>
      </c>
      <c r="L505" s="16" t="s">
        <v>220</v>
      </c>
      <c r="M505" s="17">
        <v>9</v>
      </c>
      <c r="N505" s="15">
        <v>0</v>
      </c>
      <c r="O505" s="15">
        <v>0</v>
      </c>
      <c r="P505" s="15">
        <v>0</v>
      </c>
      <c r="Q505" s="15">
        <v>0</v>
      </c>
      <c r="R505" s="18">
        <v>10</v>
      </c>
      <c r="S505" s="18">
        <v>0</v>
      </c>
      <c r="T505" s="19">
        <v>0</v>
      </c>
      <c r="U505" s="15">
        <v>0</v>
      </c>
      <c r="V505" s="20" t="s">
        <v>617</v>
      </c>
      <c r="W505" s="20" t="s">
        <v>1539</v>
      </c>
      <c r="X505" s="15" t="s">
        <v>1029</v>
      </c>
    </row>
    <row r="506" spans="1:24" x14ac:dyDescent="0.25">
      <c r="A506" s="12" t="s">
        <v>754</v>
      </c>
      <c r="B506" s="13" t="s">
        <v>599</v>
      </c>
      <c r="C506" s="13" t="s">
        <v>777</v>
      </c>
      <c r="D506" s="14" t="str">
        <f>HYPERLINK(Tabulka48243[[#This Row],[Sloupec2]],Tabulka48243[[#This Row],[Sloupec1]])</f>
        <v>Huawei LUNA2000-215KWH-2S10</v>
      </c>
      <c r="E506" s="15">
        <v>334201</v>
      </c>
      <c r="F506" s="15">
        <v>0</v>
      </c>
      <c r="G506" s="16" t="s">
        <v>220</v>
      </c>
      <c r="H506" s="16" t="s">
        <v>220</v>
      </c>
      <c r="I506" s="16">
        <v>49857.599999999999</v>
      </c>
      <c r="J506" s="16" t="s">
        <v>220</v>
      </c>
      <c r="K506" s="16" t="s">
        <v>220</v>
      </c>
      <c r="L506" s="16" t="s">
        <v>220</v>
      </c>
      <c r="M506" s="17">
        <v>0</v>
      </c>
      <c r="N506" s="15">
        <v>0</v>
      </c>
      <c r="O506" s="15">
        <v>0</v>
      </c>
      <c r="P506" s="15">
        <v>0</v>
      </c>
      <c r="Q506" s="15">
        <v>0</v>
      </c>
      <c r="R506" s="18">
        <v>10</v>
      </c>
      <c r="S506" s="18">
        <v>0</v>
      </c>
      <c r="T506" s="19">
        <v>0</v>
      </c>
      <c r="U506" s="15">
        <v>0</v>
      </c>
      <c r="V506" s="20" t="s">
        <v>618</v>
      </c>
      <c r="W506" s="20" t="s">
        <v>1540</v>
      </c>
      <c r="X506" s="15" t="s">
        <v>777</v>
      </c>
    </row>
    <row r="507" spans="1:24" x14ac:dyDescent="0.25">
      <c r="A507" s="12" t="s">
        <v>754</v>
      </c>
      <c r="B507" s="13" t="s">
        <v>599</v>
      </c>
      <c r="C507" s="13" t="s">
        <v>778</v>
      </c>
      <c r="D507" s="14" t="str">
        <f>HYPERLINK(Tabulka48243[[#This Row],[Sloupec2]],Tabulka48243[[#This Row],[Sloupec1]])</f>
        <v>Huawei SmartLogger3000C01</v>
      </c>
      <c r="E507" s="15">
        <v>534016</v>
      </c>
      <c r="F507" s="15">
        <v>0</v>
      </c>
      <c r="G507" s="16" t="s">
        <v>220</v>
      </c>
      <c r="H507" s="16" t="s">
        <v>220</v>
      </c>
      <c r="I507" s="16">
        <v>954.72</v>
      </c>
      <c r="J507" s="16" t="s">
        <v>220</v>
      </c>
      <c r="K507" s="16" t="s">
        <v>220</v>
      </c>
      <c r="L507" s="16" t="s">
        <v>220</v>
      </c>
      <c r="M507" s="17">
        <v>0</v>
      </c>
      <c r="N507" s="15">
        <v>0</v>
      </c>
      <c r="O507" s="15">
        <v>0</v>
      </c>
      <c r="P507" s="15">
        <v>0</v>
      </c>
      <c r="Q507" s="15">
        <v>0</v>
      </c>
      <c r="R507" s="18">
        <v>10</v>
      </c>
      <c r="S507" s="18">
        <v>0</v>
      </c>
      <c r="T507" s="19">
        <v>0</v>
      </c>
      <c r="U507" s="15">
        <v>0</v>
      </c>
      <c r="V507" s="20" t="s">
        <v>619</v>
      </c>
      <c r="W507" s="20" t="s">
        <v>1541</v>
      </c>
      <c r="X507" s="15" t="s">
        <v>897</v>
      </c>
    </row>
    <row r="508" spans="1:24" x14ac:dyDescent="0.25">
      <c r="A508" s="12" t="s">
        <v>754</v>
      </c>
      <c r="B508" s="13" t="s">
        <v>599</v>
      </c>
      <c r="C508" s="13" t="s">
        <v>778</v>
      </c>
      <c r="D508" s="14" t="str">
        <f>HYPERLINK(Tabulka48243[[#This Row],[Sloupec2]],Tabulka48243[[#This Row],[Sloupec1]])</f>
        <v>Huawei SmartModule1000A01</v>
      </c>
      <c r="E508" s="15">
        <v>534017</v>
      </c>
      <c r="F508" s="15">
        <v>0</v>
      </c>
      <c r="G508" s="16" t="s">
        <v>220</v>
      </c>
      <c r="H508" s="16" t="s">
        <v>220</v>
      </c>
      <c r="I508" s="16">
        <v>215.22</v>
      </c>
      <c r="J508" s="16" t="s">
        <v>220</v>
      </c>
      <c r="K508" s="16" t="s">
        <v>220</v>
      </c>
      <c r="L508" s="16" t="s">
        <v>220</v>
      </c>
      <c r="M508" s="17">
        <v>0</v>
      </c>
      <c r="N508" s="15">
        <v>0</v>
      </c>
      <c r="O508" s="15">
        <v>0</v>
      </c>
      <c r="P508" s="15">
        <v>0</v>
      </c>
      <c r="Q508" s="15">
        <v>0</v>
      </c>
      <c r="R508" s="18">
        <v>10</v>
      </c>
      <c r="S508" s="18">
        <v>0</v>
      </c>
      <c r="T508" s="19">
        <v>0</v>
      </c>
      <c r="U508" s="15">
        <v>0</v>
      </c>
      <c r="V508" s="20" t="s">
        <v>620</v>
      </c>
      <c r="W508" s="20" t="s">
        <v>1542</v>
      </c>
      <c r="X508" s="15" t="s">
        <v>897</v>
      </c>
    </row>
    <row r="509" spans="1:24" x14ac:dyDescent="0.25">
      <c r="A509" s="12" t="s">
        <v>754</v>
      </c>
      <c r="B509" s="13" t="s">
        <v>599</v>
      </c>
      <c r="C509" s="13" t="s">
        <v>778</v>
      </c>
      <c r="D509" s="14" t="str">
        <f>HYPERLINK(Tabulka48243[[#This Row],[Sloupec2]],Tabulka48243[[#This Row],[Sloupec1]])</f>
        <v>Huawei Smart Power Sensor-80AI-T0</v>
      </c>
      <c r="E509" s="15">
        <v>534018</v>
      </c>
      <c r="F509" s="15">
        <v>0</v>
      </c>
      <c r="G509" s="16" t="s">
        <v>220</v>
      </c>
      <c r="H509" s="16" t="s">
        <v>220</v>
      </c>
      <c r="I509" s="16">
        <v>146.88</v>
      </c>
      <c r="J509" s="16" t="s">
        <v>220</v>
      </c>
      <c r="K509" s="16" t="s">
        <v>220</v>
      </c>
      <c r="L509" s="16" t="s">
        <v>220</v>
      </c>
      <c r="M509" s="17">
        <v>0</v>
      </c>
      <c r="N509" s="15">
        <v>0</v>
      </c>
      <c r="O509" s="15">
        <v>0</v>
      </c>
      <c r="P509" s="15">
        <v>0</v>
      </c>
      <c r="Q509" s="15">
        <v>0</v>
      </c>
      <c r="R509" s="18">
        <v>10</v>
      </c>
      <c r="S509" s="18">
        <v>0</v>
      </c>
      <c r="T509" s="19">
        <v>0</v>
      </c>
      <c r="U509" s="15">
        <v>0</v>
      </c>
      <c r="V509" s="20" t="s">
        <v>621</v>
      </c>
      <c r="W509" s="20" t="s">
        <v>1543</v>
      </c>
      <c r="X509" s="15" t="s">
        <v>897</v>
      </c>
    </row>
    <row r="510" spans="1:24" x14ac:dyDescent="0.25">
      <c r="A510" s="12" t="s">
        <v>754</v>
      </c>
      <c r="B510" s="13" t="s">
        <v>599</v>
      </c>
      <c r="C510" s="13" t="s">
        <v>778</v>
      </c>
      <c r="D510" s="14" t="str">
        <f>HYPERLINK(Tabulka48243[[#This Row],[Sloupec2]],Tabulka48243[[#This Row],[Sloupec1]])</f>
        <v>Commisioning BESS service Huawei LUNA</v>
      </c>
      <c r="E510" s="15" t="s">
        <v>622</v>
      </c>
      <c r="F510" s="15">
        <v>0</v>
      </c>
      <c r="G510" s="16" t="s">
        <v>220</v>
      </c>
      <c r="H510" s="16" t="s">
        <v>220</v>
      </c>
      <c r="I510" s="16">
        <v>1825.8</v>
      </c>
      <c r="J510" s="16" t="s">
        <v>220</v>
      </c>
      <c r="K510" s="16" t="s">
        <v>220</v>
      </c>
      <c r="L510" s="16" t="s">
        <v>220</v>
      </c>
      <c r="M510" s="17">
        <v>0</v>
      </c>
      <c r="N510" s="15">
        <v>0</v>
      </c>
      <c r="O510" s="15">
        <v>0</v>
      </c>
      <c r="P510" s="15">
        <v>0</v>
      </c>
      <c r="Q510" s="15">
        <v>0</v>
      </c>
      <c r="R510" s="18">
        <v>10</v>
      </c>
      <c r="S510" s="18">
        <v>0</v>
      </c>
      <c r="T510" s="19">
        <v>0</v>
      </c>
      <c r="U510" s="15">
        <v>0</v>
      </c>
      <c r="V510" s="20" t="s">
        <v>623</v>
      </c>
      <c r="W510" s="20">
        <v>0</v>
      </c>
      <c r="X510" s="15" t="s">
        <v>897</v>
      </c>
    </row>
    <row r="511" spans="1:24" x14ac:dyDescent="0.25">
      <c r="A511" s="12" t="s">
        <v>753</v>
      </c>
      <c r="B511" s="13" t="s">
        <v>599</v>
      </c>
      <c r="C511" s="13" t="s">
        <v>778</v>
      </c>
      <c r="D511" s="14" t="str">
        <f>HYPERLINK(Tabulka48243[[#This Row],[Sloupec2]],Tabulka48243[[#This Row],[Sloupec1]])</f>
        <v>Huawei meter DTSU666-H 100A</v>
      </c>
      <c r="E511" s="15">
        <v>534001</v>
      </c>
      <c r="F511" s="15">
        <v>0</v>
      </c>
      <c r="G511" s="16" t="s">
        <v>220</v>
      </c>
      <c r="H511" s="16" t="s">
        <v>220</v>
      </c>
      <c r="I511" s="16">
        <v>99.96</v>
      </c>
      <c r="J511" s="16" t="s">
        <v>220</v>
      </c>
      <c r="K511" s="16" t="s">
        <v>220</v>
      </c>
      <c r="L511" s="16" t="s">
        <v>220</v>
      </c>
      <c r="M511" s="17">
        <v>1</v>
      </c>
      <c r="N511" s="15">
        <v>0</v>
      </c>
      <c r="O511" s="15">
        <v>0</v>
      </c>
      <c r="P511" s="15">
        <v>0</v>
      </c>
      <c r="Q511" s="15">
        <v>0</v>
      </c>
      <c r="R511" s="18">
        <v>2</v>
      </c>
      <c r="S511" s="18">
        <v>0</v>
      </c>
      <c r="T511" s="19">
        <v>0</v>
      </c>
      <c r="U511" s="15">
        <v>0</v>
      </c>
      <c r="V511" s="20" t="s">
        <v>624</v>
      </c>
      <c r="W511" s="20" t="s">
        <v>1544</v>
      </c>
      <c r="X511" s="15" t="s">
        <v>1030</v>
      </c>
    </row>
    <row r="512" spans="1:24" x14ac:dyDescent="0.25">
      <c r="A512" s="12" t="s">
        <v>753</v>
      </c>
      <c r="B512" s="13" t="s">
        <v>599</v>
      </c>
      <c r="C512" s="13" t="s">
        <v>778</v>
      </c>
      <c r="D512" s="14" t="str">
        <f>HYPERLINK(Tabulka48243[[#This Row],[Sloupec2]],Tabulka48243[[#This Row],[Sloupec1]])</f>
        <v>Huawei LUNA2000 Wall Mounting Bracket</v>
      </c>
      <c r="E512" s="15">
        <v>534000</v>
      </c>
      <c r="F512" s="15">
        <v>0</v>
      </c>
      <c r="G512" s="16" t="s">
        <v>220</v>
      </c>
      <c r="H512" s="16" t="s">
        <v>220</v>
      </c>
      <c r="I512" s="16">
        <v>59.16</v>
      </c>
      <c r="J512" s="16" t="s">
        <v>220</v>
      </c>
      <c r="K512" s="16" t="s">
        <v>220</v>
      </c>
      <c r="L512" s="16" t="s">
        <v>220</v>
      </c>
      <c r="M512" s="17">
        <v>6</v>
      </c>
      <c r="N512" s="15">
        <v>0</v>
      </c>
      <c r="O512" s="15">
        <v>0</v>
      </c>
      <c r="P512" s="15">
        <v>0</v>
      </c>
      <c r="Q512" s="15">
        <v>0</v>
      </c>
      <c r="R512" s="18">
        <v>2</v>
      </c>
      <c r="S512" s="18">
        <v>0</v>
      </c>
      <c r="T512" s="19">
        <v>0</v>
      </c>
      <c r="U512" s="15">
        <v>0</v>
      </c>
      <c r="V512" s="20" t="s">
        <v>625</v>
      </c>
      <c r="W512" s="20" t="s">
        <v>1545</v>
      </c>
      <c r="X512" s="15" t="s">
        <v>1031</v>
      </c>
    </row>
    <row r="513" spans="1:24" x14ac:dyDescent="0.25">
      <c r="A513" s="12" t="s">
        <v>753</v>
      </c>
      <c r="B513" s="13" t="s">
        <v>599</v>
      </c>
      <c r="C513" s="13" t="s">
        <v>778</v>
      </c>
      <c r="D513" s="14" t="str">
        <f>HYPERLINK(Tabulka48243[[#This Row],[Sloupec2]],Tabulka48243[[#This Row],[Sloupec1]])</f>
        <v>Huawei EMMA-A02</v>
      </c>
      <c r="E513" s="15">
        <v>534002</v>
      </c>
      <c r="F513" s="15">
        <v>0</v>
      </c>
      <c r="G513" s="16" t="s">
        <v>220</v>
      </c>
      <c r="H513" s="16" t="s">
        <v>220</v>
      </c>
      <c r="I513" s="16">
        <v>403.92</v>
      </c>
      <c r="J513" s="16" t="s">
        <v>220</v>
      </c>
      <c r="K513" s="16" t="s">
        <v>220</v>
      </c>
      <c r="L513" s="16" t="s">
        <v>220</v>
      </c>
      <c r="M513" s="17">
        <v>11</v>
      </c>
      <c r="N513" s="15">
        <v>0</v>
      </c>
      <c r="O513" s="15">
        <v>0</v>
      </c>
      <c r="P513" s="15">
        <v>0</v>
      </c>
      <c r="Q513" s="15">
        <v>0</v>
      </c>
      <c r="R513" s="18">
        <v>2</v>
      </c>
      <c r="S513" s="18">
        <v>0</v>
      </c>
      <c r="T513" s="19">
        <v>0</v>
      </c>
      <c r="U513" s="15">
        <v>0</v>
      </c>
      <c r="V513" s="20" t="s">
        <v>626</v>
      </c>
      <c r="W513" s="20" t="s">
        <v>1546</v>
      </c>
      <c r="X513" s="15" t="s">
        <v>1032</v>
      </c>
    </row>
    <row r="514" spans="1:24" x14ac:dyDescent="0.25">
      <c r="A514" s="12" t="s">
        <v>753</v>
      </c>
      <c r="B514" s="13" t="s">
        <v>599</v>
      </c>
      <c r="C514" s="13" t="s">
        <v>778</v>
      </c>
      <c r="D514" s="14" t="str">
        <f>HYPERLINK(Tabulka48243[[#This Row],[Sloupec2]],Tabulka48243[[#This Row],[Sloupec1]])</f>
        <v>Huawei Dongle WLAN-FE (fast ethernet) AP+STA</v>
      </c>
      <c r="E514" s="15">
        <v>534007</v>
      </c>
      <c r="F514" s="15">
        <v>0</v>
      </c>
      <c r="G514" s="16" t="s">
        <v>220</v>
      </c>
      <c r="H514" s="16" t="s">
        <v>220</v>
      </c>
      <c r="I514" s="16">
        <v>42.84</v>
      </c>
      <c r="J514" s="16" t="s">
        <v>220</v>
      </c>
      <c r="K514" s="16" t="s">
        <v>220</v>
      </c>
      <c r="L514" s="16" t="s">
        <v>220</v>
      </c>
      <c r="M514" s="17">
        <v>5</v>
      </c>
      <c r="N514" s="15">
        <v>0</v>
      </c>
      <c r="O514" s="15">
        <v>0</v>
      </c>
      <c r="P514" s="15">
        <v>0</v>
      </c>
      <c r="Q514" s="15">
        <v>0</v>
      </c>
      <c r="R514" s="18">
        <v>2</v>
      </c>
      <c r="S514" s="18">
        <v>0</v>
      </c>
      <c r="T514" s="19">
        <v>0</v>
      </c>
      <c r="U514" s="15">
        <v>0</v>
      </c>
      <c r="V514" s="20" t="s">
        <v>627</v>
      </c>
      <c r="W514" s="20" t="s">
        <v>1547</v>
      </c>
      <c r="X514" s="15" t="s">
        <v>1033</v>
      </c>
    </row>
    <row r="515" spans="1:24" x14ac:dyDescent="0.25">
      <c r="A515" s="12" t="s">
        <v>753</v>
      </c>
      <c r="B515" s="13" t="s">
        <v>599</v>
      </c>
      <c r="C515" s="13" t="s">
        <v>778</v>
      </c>
      <c r="D515" s="14" t="str">
        <f>HYPERLINK(Tabulka48243[[#This Row],[Sloupec2]],Tabulka48243[[#This Row],[Sloupec1]])</f>
        <v>Huawei SmartLogger3000A01 bez MBUS</v>
      </c>
      <c r="E515" s="15">
        <v>534008</v>
      </c>
      <c r="F515" s="15">
        <v>0</v>
      </c>
      <c r="G515" s="16" t="s">
        <v>220</v>
      </c>
      <c r="H515" s="16" t="s">
        <v>220</v>
      </c>
      <c r="I515" s="16">
        <v>339.66</v>
      </c>
      <c r="J515" s="16" t="s">
        <v>220</v>
      </c>
      <c r="K515" s="16" t="s">
        <v>220</v>
      </c>
      <c r="L515" s="16" t="s">
        <v>220</v>
      </c>
      <c r="M515" s="17">
        <v>2</v>
      </c>
      <c r="N515" s="15">
        <v>0</v>
      </c>
      <c r="O515" s="15">
        <v>0</v>
      </c>
      <c r="P515" s="15">
        <v>0</v>
      </c>
      <c r="Q515" s="15">
        <v>0</v>
      </c>
      <c r="R515" s="18">
        <v>2</v>
      </c>
      <c r="S515" s="18">
        <v>0</v>
      </c>
      <c r="T515" s="19">
        <v>0</v>
      </c>
      <c r="U515" s="15">
        <v>0</v>
      </c>
      <c r="V515" s="20" t="s">
        <v>628</v>
      </c>
      <c r="W515" s="20" t="s">
        <v>1548</v>
      </c>
      <c r="X515" s="15" t="s">
        <v>778</v>
      </c>
    </row>
    <row r="516" spans="1:24" x14ac:dyDescent="0.25">
      <c r="A516" s="12" t="s">
        <v>753</v>
      </c>
      <c r="B516" s="13" t="s">
        <v>599</v>
      </c>
      <c r="C516" s="13" t="s">
        <v>778</v>
      </c>
      <c r="D516" s="14" t="str">
        <f>HYPERLINK(Tabulka48243[[#This Row],[Sloupec2]],Tabulka48243[[#This Row],[Sloupec1]])</f>
        <v>Huawei SmartLogger3000A03 s MBUS</v>
      </c>
      <c r="E516" s="15">
        <v>534009</v>
      </c>
      <c r="F516" s="15">
        <v>0</v>
      </c>
      <c r="G516" s="16" t="s">
        <v>220</v>
      </c>
      <c r="H516" s="16" t="s">
        <v>220</v>
      </c>
      <c r="I516" s="16">
        <v>778.26</v>
      </c>
      <c r="J516" s="16" t="s">
        <v>220</v>
      </c>
      <c r="K516" s="16" t="s">
        <v>220</v>
      </c>
      <c r="L516" s="16" t="s">
        <v>220</v>
      </c>
      <c r="M516" s="17">
        <v>3</v>
      </c>
      <c r="N516" s="15">
        <v>0</v>
      </c>
      <c r="O516" s="15">
        <v>0</v>
      </c>
      <c r="P516" s="15">
        <v>0</v>
      </c>
      <c r="Q516" s="15">
        <v>0</v>
      </c>
      <c r="R516" s="18">
        <v>2</v>
      </c>
      <c r="S516" s="18">
        <v>0</v>
      </c>
      <c r="T516" s="19">
        <v>0</v>
      </c>
      <c r="U516" s="15">
        <v>0</v>
      </c>
      <c r="V516" s="20" t="s">
        <v>629</v>
      </c>
      <c r="W516" s="20" t="s">
        <v>1549</v>
      </c>
      <c r="X516" s="15" t="s">
        <v>778</v>
      </c>
    </row>
    <row r="517" spans="1:24" x14ac:dyDescent="0.25">
      <c r="A517" s="12" t="s">
        <v>753</v>
      </c>
      <c r="B517" s="13" t="s">
        <v>599</v>
      </c>
      <c r="C517" s="13" t="s">
        <v>778</v>
      </c>
      <c r="D517" s="14" t="str">
        <f>HYPERLINK(Tabulka48243[[#This Row],[Sloupec2]],Tabulka48243[[#This Row],[Sloupec1]])</f>
        <v>Huawei SmartGuard-63A-T0</v>
      </c>
      <c r="E517" s="15">
        <v>534012</v>
      </c>
      <c r="F517" s="15">
        <v>0</v>
      </c>
      <c r="G517" s="16" t="s">
        <v>220</v>
      </c>
      <c r="H517" s="16" t="s">
        <v>220</v>
      </c>
      <c r="I517" s="16">
        <v>601.79999999999995</v>
      </c>
      <c r="J517" s="16" t="s">
        <v>220</v>
      </c>
      <c r="K517" s="16" t="s">
        <v>220</v>
      </c>
      <c r="L517" s="16" t="s">
        <v>220</v>
      </c>
      <c r="M517" s="17">
        <v>4</v>
      </c>
      <c r="N517" s="15">
        <v>0</v>
      </c>
      <c r="O517" s="15">
        <v>0</v>
      </c>
      <c r="P517" s="15">
        <v>0</v>
      </c>
      <c r="Q517" s="15">
        <v>0</v>
      </c>
      <c r="R517" s="18">
        <v>10</v>
      </c>
      <c r="S517" s="18">
        <v>0</v>
      </c>
      <c r="T517" s="19">
        <v>0</v>
      </c>
      <c r="U517" s="15">
        <v>0</v>
      </c>
      <c r="V517" s="20" t="s">
        <v>630</v>
      </c>
      <c r="W517" s="20" t="s">
        <v>1550</v>
      </c>
      <c r="X517" s="15" t="s">
        <v>778</v>
      </c>
    </row>
    <row r="518" spans="1:24" x14ac:dyDescent="0.25">
      <c r="A518" s="12" t="s">
        <v>753</v>
      </c>
      <c r="B518" s="13" t="s">
        <v>599</v>
      </c>
      <c r="C518" s="13" t="s">
        <v>778</v>
      </c>
      <c r="D518" s="14" t="str">
        <f>HYPERLINK(Tabulka48243[[#This Row],[Sloupec2]],Tabulka48243[[#This Row],[Sloupec1]])</f>
        <v>Huawei Back up box 1-phase</v>
      </c>
      <c r="E518" s="15">
        <v>534006</v>
      </c>
      <c r="F518" s="15">
        <v>0</v>
      </c>
      <c r="G518" s="16" t="s">
        <v>220</v>
      </c>
      <c r="H518" s="16" t="s">
        <v>220</v>
      </c>
      <c r="I518" s="16">
        <v>318.24</v>
      </c>
      <c r="J518" s="16" t="s">
        <v>220</v>
      </c>
      <c r="K518" s="16" t="s">
        <v>220</v>
      </c>
      <c r="L518" s="16" t="s">
        <v>220</v>
      </c>
      <c r="M518" s="17">
        <v>0</v>
      </c>
      <c r="N518" s="15">
        <v>0</v>
      </c>
      <c r="O518" s="15">
        <v>0</v>
      </c>
      <c r="P518" s="15">
        <v>0</v>
      </c>
      <c r="Q518" s="15">
        <v>0</v>
      </c>
      <c r="R518" s="18">
        <v>2</v>
      </c>
      <c r="S518" s="18">
        <v>0</v>
      </c>
      <c r="T518" s="19">
        <v>0</v>
      </c>
      <c r="U518" s="15">
        <v>0</v>
      </c>
      <c r="V518" s="20" t="s">
        <v>631</v>
      </c>
      <c r="W518" s="20" t="s">
        <v>1551</v>
      </c>
      <c r="X518" s="15" t="s">
        <v>778</v>
      </c>
    </row>
    <row r="519" spans="1:24" x14ac:dyDescent="0.25">
      <c r="A519" s="12" t="s">
        <v>753</v>
      </c>
      <c r="B519" s="13" t="s">
        <v>599</v>
      </c>
      <c r="C519" s="13" t="s">
        <v>778</v>
      </c>
      <c r="D519" s="14" t="str">
        <f>HYPERLINK(Tabulka48243[[#This Row],[Sloupec2]],Tabulka48243[[#This Row],[Sloupec1]])</f>
        <v>Huawei Dongle 4G no SIM card</v>
      </c>
      <c r="E519" s="15">
        <v>534013</v>
      </c>
      <c r="F519" s="15">
        <v>0</v>
      </c>
      <c r="G519" s="16" t="s">
        <v>220</v>
      </c>
      <c r="H519" s="16" t="s">
        <v>220</v>
      </c>
      <c r="I519" s="16">
        <v>97.92</v>
      </c>
      <c r="J519" s="16" t="s">
        <v>220</v>
      </c>
      <c r="K519" s="16" t="s">
        <v>220</v>
      </c>
      <c r="L519" s="16" t="s">
        <v>220</v>
      </c>
      <c r="M519" s="17">
        <v>18</v>
      </c>
      <c r="N519" s="15">
        <v>0</v>
      </c>
      <c r="O519" s="15">
        <v>0</v>
      </c>
      <c r="P519" s="15">
        <v>0</v>
      </c>
      <c r="Q519" s="15">
        <v>0</v>
      </c>
      <c r="R519" s="18">
        <v>2</v>
      </c>
      <c r="S519" s="18">
        <v>0</v>
      </c>
      <c r="T519" s="19">
        <v>0</v>
      </c>
      <c r="U519" s="15">
        <v>0</v>
      </c>
      <c r="V519" s="20" t="s">
        <v>632</v>
      </c>
      <c r="W519" s="20" t="s">
        <v>1552</v>
      </c>
      <c r="X519" s="15" t="s">
        <v>778</v>
      </c>
    </row>
    <row r="520" spans="1:24" x14ac:dyDescent="0.25">
      <c r="A520" s="12" t="s">
        <v>753</v>
      </c>
      <c r="B520" s="13" t="s">
        <v>599</v>
      </c>
      <c r="C520" s="13" t="s">
        <v>778</v>
      </c>
      <c r="D520" s="14" t="str">
        <f>HYPERLINK(Tabulka48243[[#This Row],[Sloupec2]],Tabulka48243[[#This Row],[Sloupec1]])</f>
        <v>Huawei Back up box 3-phase</v>
      </c>
      <c r="E520" s="15">
        <v>534005</v>
      </c>
      <c r="F520" s="15">
        <v>0</v>
      </c>
      <c r="G520" s="16" t="s">
        <v>220</v>
      </c>
      <c r="H520" s="16" t="s">
        <v>220</v>
      </c>
      <c r="I520" s="16">
        <v>508.98</v>
      </c>
      <c r="J520" s="16" t="s">
        <v>220</v>
      </c>
      <c r="K520" s="16" t="s">
        <v>220</v>
      </c>
      <c r="L520" s="16" t="s">
        <v>220</v>
      </c>
      <c r="M520" s="17">
        <v>1</v>
      </c>
      <c r="N520" s="15">
        <v>0</v>
      </c>
      <c r="O520" s="15">
        <v>0</v>
      </c>
      <c r="P520" s="15">
        <v>0</v>
      </c>
      <c r="Q520" s="15">
        <v>0</v>
      </c>
      <c r="R520" s="18">
        <v>2</v>
      </c>
      <c r="S520" s="18">
        <v>0</v>
      </c>
      <c r="T520" s="19">
        <v>0</v>
      </c>
      <c r="U520" s="15">
        <v>0</v>
      </c>
      <c r="V520" s="20" t="s">
        <v>633</v>
      </c>
      <c r="W520" s="20" t="s">
        <v>1553</v>
      </c>
      <c r="X520" s="15" t="s">
        <v>778</v>
      </c>
    </row>
    <row r="521" spans="1:24" x14ac:dyDescent="0.25">
      <c r="A521" s="12" t="s">
        <v>753</v>
      </c>
      <c r="B521" s="13" t="s">
        <v>599</v>
      </c>
      <c r="C521" s="13" t="s">
        <v>784</v>
      </c>
      <c r="D521" s="14" t="str">
        <f>HYPERLINK(Tabulka48243[[#This Row],[Sloupec2]],Tabulka48243[[#This Row],[Sloupec1]])</f>
        <v>Huawei smart energy controller SUN2000-15 K-MBO</v>
      </c>
      <c r="E521" s="15">
        <v>534004</v>
      </c>
      <c r="F521" s="15">
        <v>15</v>
      </c>
      <c r="G521" s="16" t="s">
        <v>220</v>
      </c>
      <c r="H521" s="16" t="s">
        <v>220</v>
      </c>
      <c r="I521" s="16">
        <v>1799</v>
      </c>
      <c r="J521" s="16" t="s">
        <v>220</v>
      </c>
      <c r="K521" s="16" t="s">
        <v>220</v>
      </c>
      <c r="L521" s="16" t="s">
        <v>220</v>
      </c>
      <c r="M521" s="17">
        <v>10</v>
      </c>
      <c r="N521" s="15">
        <v>0</v>
      </c>
      <c r="O521" s="15">
        <v>0</v>
      </c>
      <c r="P521" s="15">
        <v>0</v>
      </c>
      <c r="Q521" s="15">
        <v>0</v>
      </c>
      <c r="R521" s="18">
        <v>10</v>
      </c>
      <c r="S521" s="18">
        <v>0</v>
      </c>
      <c r="T521" s="19">
        <v>0</v>
      </c>
      <c r="U521" s="15">
        <v>0</v>
      </c>
      <c r="V521" s="20" t="s">
        <v>634</v>
      </c>
      <c r="W521" s="20" t="s">
        <v>1554</v>
      </c>
      <c r="X521" s="15" t="s">
        <v>635</v>
      </c>
    </row>
    <row r="522" spans="1:24" x14ac:dyDescent="0.25">
      <c r="A522" s="12" t="s">
        <v>753</v>
      </c>
      <c r="B522" s="13" t="s">
        <v>599</v>
      </c>
      <c r="C522" s="13" t="s">
        <v>784</v>
      </c>
      <c r="D522" s="14" t="str">
        <f>HYPERLINK(Tabulka48243[[#This Row],[Sloupec2]],Tabulka48243[[#This Row],[Sloupec1]])</f>
        <v>Huawei smart energy controller SUN2000-12 K-MB0</v>
      </c>
      <c r="E522" s="15">
        <v>534003</v>
      </c>
      <c r="F522" s="15">
        <v>12</v>
      </c>
      <c r="G522" s="16" t="s">
        <v>220</v>
      </c>
      <c r="H522" s="16" t="s">
        <v>220</v>
      </c>
      <c r="I522" s="16">
        <v>1589</v>
      </c>
      <c r="J522" s="16" t="s">
        <v>220</v>
      </c>
      <c r="K522" s="16" t="s">
        <v>220</v>
      </c>
      <c r="L522" s="16" t="s">
        <v>220</v>
      </c>
      <c r="M522" s="17">
        <v>10</v>
      </c>
      <c r="N522" s="15">
        <v>0</v>
      </c>
      <c r="O522" s="15">
        <v>0</v>
      </c>
      <c r="P522" s="15">
        <v>0</v>
      </c>
      <c r="Q522" s="15">
        <v>0</v>
      </c>
      <c r="R522" s="18">
        <v>10</v>
      </c>
      <c r="S522" s="18">
        <v>0</v>
      </c>
      <c r="T522" s="19">
        <v>0</v>
      </c>
      <c r="U522" s="15">
        <v>0</v>
      </c>
      <c r="V522" s="20" t="s">
        <v>636</v>
      </c>
      <c r="W522" s="20" t="s">
        <v>1555</v>
      </c>
      <c r="X522" s="15" t="s">
        <v>635</v>
      </c>
    </row>
    <row r="523" spans="1:24" x14ac:dyDescent="0.25">
      <c r="A523" s="12" t="s">
        <v>753</v>
      </c>
      <c r="B523" s="13" t="s">
        <v>599</v>
      </c>
      <c r="C523" s="13" t="s">
        <v>781</v>
      </c>
      <c r="D523" s="14" t="str">
        <f>HYPERLINK(Tabulka48243[[#This Row],[Sloupec2]],Tabulka48243[[#This Row],[Sloupec1]])</f>
        <v>Huawei inverter SUN 2000-5KTL-L1 HC</v>
      </c>
      <c r="E523" s="15">
        <v>234051</v>
      </c>
      <c r="F523" s="15">
        <v>5</v>
      </c>
      <c r="G523" s="16" t="s">
        <v>220</v>
      </c>
      <c r="H523" s="16" t="s">
        <v>220</v>
      </c>
      <c r="I523" s="16">
        <v>575.28</v>
      </c>
      <c r="J523" s="16" t="s">
        <v>220</v>
      </c>
      <c r="K523" s="16" t="s">
        <v>220</v>
      </c>
      <c r="L523" s="16" t="s">
        <v>220</v>
      </c>
      <c r="M523" s="17">
        <v>1</v>
      </c>
      <c r="N523" s="15">
        <v>0</v>
      </c>
      <c r="O523" s="15">
        <v>0</v>
      </c>
      <c r="P523" s="15">
        <v>0</v>
      </c>
      <c r="Q523" s="15">
        <v>0</v>
      </c>
      <c r="R523" s="18">
        <v>10</v>
      </c>
      <c r="S523" s="18">
        <v>0</v>
      </c>
      <c r="T523" s="19">
        <v>0</v>
      </c>
      <c r="U523" s="15">
        <v>0</v>
      </c>
      <c r="V523" s="20" t="s">
        <v>637</v>
      </c>
      <c r="W523" s="20" t="s">
        <v>1556</v>
      </c>
      <c r="X523" s="15" t="s">
        <v>326</v>
      </c>
    </row>
    <row r="524" spans="1:24" x14ac:dyDescent="0.25">
      <c r="A524" s="12" t="s">
        <v>753</v>
      </c>
      <c r="B524" s="13" t="s">
        <v>599</v>
      </c>
      <c r="C524" s="13" t="s">
        <v>784</v>
      </c>
      <c r="D524" s="14" t="str">
        <f>HYPERLINK(Tabulka48243[[#This Row],[Sloupec2]],Tabulka48243[[#This Row],[Sloupec1]])</f>
        <v>Huawei inverter SUN 2000-6KTL-M1 HC</v>
      </c>
      <c r="E524" s="15">
        <v>234060</v>
      </c>
      <c r="F524" s="15">
        <v>6</v>
      </c>
      <c r="G524" s="16" t="s">
        <v>220</v>
      </c>
      <c r="H524" s="16" t="s">
        <v>220</v>
      </c>
      <c r="I524" s="16">
        <v>738.48</v>
      </c>
      <c r="J524" s="16" t="s">
        <v>220</v>
      </c>
      <c r="K524" s="16" t="s">
        <v>220</v>
      </c>
      <c r="L524" s="16" t="s">
        <v>220</v>
      </c>
      <c r="M524" s="17">
        <v>15</v>
      </c>
      <c r="N524" s="15">
        <v>0</v>
      </c>
      <c r="O524" s="15">
        <v>0</v>
      </c>
      <c r="P524" s="15">
        <v>0</v>
      </c>
      <c r="Q524" s="15">
        <v>0</v>
      </c>
      <c r="R524" s="18">
        <v>10</v>
      </c>
      <c r="S524" s="18">
        <v>0</v>
      </c>
      <c r="T524" s="19">
        <v>0</v>
      </c>
      <c r="U524" s="15">
        <v>0</v>
      </c>
      <c r="V524" s="20" t="s">
        <v>638</v>
      </c>
      <c r="W524" s="20" t="s">
        <v>1557</v>
      </c>
      <c r="X524" s="15" t="s">
        <v>326</v>
      </c>
    </row>
    <row r="525" spans="1:24" x14ac:dyDescent="0.25">
      <c r="A525" s="12" t="s">
        <v>753</v>
      </c>
      <c r="B525" s="13" t="s">
        <v>599</v>
      </c>
      <c r="C525" s="13" t="s">
        <v>784</v>
      </c>
      <c r="D525" s="14" t="str">
        <f>HYPERLINK(Tabulka48243[[#This Row],[Sloupec2]],Tabulka48243[[#This Row],[Sloupec1]])</f>
        <v>Huawei inverter SUN 2000-8KTL-M1 HC</v>
      </c>
      <c r="E525" s="15">
        <v>234080</v>
      </c>
      <c r="F525" s="15">
        <v>8</v>
      </c>
      <c r="G525" s="16" t="s">
        <v>220</v>
      </c>
      <c r="H525" s="16" t="s">
        <v>220</v>
      </c>
      <c r="I525" s="16">
        <v>748.68</v>
      </c>
      <c r="J525" s="16" t="s">
        <v>220</v>
      </c>
      <c r="K525" s="16" t="s">
        <v>220</v>
      </c>
      <c r="L525" s="16" t="s">
        <v>220</v>
      </c>
      <c r="M525" s="17">
        <v>3</v>
      </c>
      <c r="N525" s="15">
        <v>0</v>
      </c>
      <c r="O525" s="15">
        <v>0</v>
      </c>
      <c r="P525" s="15">
        <v>0</v>
      </c>
      <c r="Q525" s="15">
        <v>0</v>
      </c>
      <c r="R525" s="18">
        <v>10</v>
      </c>
      <c r="S525" s="18">
        <v>0</v>
      </c>
      <c r="T525" s="19">
        <v>0</v>
      </c>
      <c r="U525" s="15">
        <v>0</v>
      </c>
      <c r="V525" s="20" t="s">
        <v>639</v>
      </c>
      <c r="W525" s="20" t="s">
        <v>1558</v>
      </c>
      <c r="X525" s="15" t="s">
        <v>326</v>
      </c>
    </row>
    <row r="526" spans="1:24" x14ac:dyDescent="0.25">
      <c r="A526" s="12" t="s">
        <v>753</v>
      </c>
      <c r="B526" s="13" t="s">
        <v>599</v>
      </c>
      <c r="C526" s="13" t="s">
        <v>784</v>
      </c>
      <c r="D526" s="14" t="str">
        <f>HYPERLINK(Tabulka48243[[#This Row],[Sloupec2]],Tabulka48243[[#This Row],[Sloupec1]])</f>
        <v>Huawei inverter SUN 2000-10KTL-M1 HC</v>
      </c>
      <c r="E526" s="15">
        <v>234101</v>
      </c>
      <c r="F526" s="15">
        <v>10</v>
      </c>
      <c r="G526" s="16" t="s">
        <v>220</v>
      </c>
      <c r="H526" s="16" t="s">
        <v>220</v>
      </c>
      <c r="I526" s="16">
        <v>876.18</v>
      </c>
      <c r="J526" s="16" t="s">
        <v>220</v>
      </c>
      <c r="K526" s="16" t="s">
        <v>220</v>
      </c>
      <c r="L526" s="16" t="s">
        <v>220</v>
      </c>
      <c r="M526" s="17">
        <v>1</v>
      </c>
      <c r="N526" s="15">
        <v>0</v>
      </c>
      <c r="O526" s="15">
        <v>0</v>
      </c>
      <c r="P526" s="15">
        <v>0</v>
      </c>
      <c r="Q526" s="15">
        <v>0</v>
      </c>
      <c r="R526" s="18">
        <v>10</v>
      </c>
      <c r="S526" s="18">
        <v>0</v>
      </c>
      <c r="T526" s="19">
        <v>0</v>
      </c>
      <c r="U526" s="15">
        <v>0</v>
      </c>
      <c r="V526" s="20" t="s">
        <v>640</v>
      </c>
      <c r="W526" s="20" t="s">
        <v>1559</v>
      </c>
      <c r="X526" s="15" t="s">
        <v>326</v>
      </c>
    </row>
    <row r="527" spans="1:24" x14ac:dyDescent="0.25">
      <c r="A527" s="12" t="s">
        <v>753</v>
      </c>
      <c r="B527" s="13" t="s">
        <v>599</v>
      </c>
      <c r="C527" s="13" t="s">
        <v>784</v>
      </c>
      <c r="D527" s="14" t="str">
        <f>HYPERLINK(Tabulka48243[[#This Row],[Sloupec2]],Tabulka48243[[#This Row],[Sloupec1]])</f>
        <v>Huawei inverter SUN 2000-12KTL-M5</v>
      </c>
      <c r="E527" s="15">
        <v>234120</v>
      </c>
      <c r="F527" s="15">
        <v>12</v>
      </c>
      <c r="G527" s="16" t="s">
        <v>220</v>
      </c>
      <c r="H527" s="16" t="s">
        <v>220</v>
      </c>
      <c r="I527" s="16">
        <v>1347.42</v>
      </c>
      <c r="J527" s="16" t="s">
        <v>220</v>
      </c>
      <c r="K527" s="16" t="s">
        <v>220</v>
      </c>
      <c r="L527" s="16" t="s">
        <v>220</v>
      </c>
      <c r="M527" s="17">
        <v>0</v>
      </c>
      <c r="N527" s="15">
        <v>0</v>
      </c>
      <c r="O527" s="15">
        <v>0</v>
      </c>
      <c r="P527" s="15">
        <v>0</v>
      </c>
      <c r="Q527" s="15">
        <v>0</v>
      </c>
      <c r="R527" s="18">
        <v>10</v>
      </c>
      <c r="S527" s="18">
        <v>0</v>
      </c>
      <c r="T527" s="19">
        <v>0</v>
      </c>
      <c r="U527" s="15">
        <v>0</v>
      </c>
      <c r="V527" s="20" t="s">
        <v>641</v>
      </c>
      <c r="W527" s="20" t="s">
        <v>1560</v>
      </c>
      <c r="X527" s="15" t="s">
        <v>326</v>
      </c>
    </row>
    <row r="528" spans="1:24" x14ac:dyDescent="0.25">
      <c r="A528" s="12" t="s">
        <v>753</v>
      </c>
      <c r="B528" s="13" t="s">
        <v>599</v>
      </c>
      <c r="C528" s="13" t="s">
        <v>784</v>
      </c>
      <c r="D528" s="14" t="str">
        <f>HYPERLINK(Tabulka48243[[#This Row],[Sloupec2]],Tabulka48243[[#This Row],[Sloupec1]])</f>
        <v>Huawei inverter SUN 2000-20KTL-M5</v>
      </c>
      <c r="E528" s="15">
        <v>234200</v>
      </c>
      <c r="F528" s="15">
        <v>20</v>
      </c>
      <c r="G528" s="16" t="s">
        <v>220</v>
      </c>
      <c r="H528" s="16" t="s">
        <v>220</v>
      </c>
      <c r="I528" s="16">
        <v>1157</v>
      </c>
      <c r="J528" s="16" t="s">
        <v>220</v>
      </c>
      <c r="K528" s="16" t="s">
        <v>220</v>
      </c>
      <c r="L528" s="16" t="s">
        <v>220</v>
      </c>
      <c r="M528" s="17">
        <v>0</v>
      </c>
      <c r="N528" s="15">
        <v>0</v>
      </c>
      <c r="O528" s="15">
        <v>0</v>
      </c>
      <c r="P528" s="15">
        <v>0</v>
      </c>
      <c r="Q528" s="15">
        <v>0</v>
      </c>
      <c r="R528" s="18">
        <v>10</v>
      </c>
      <c r="S528" s="18">
        <v>0</v>
      </c>
      <c r="T528" s="19">
        <v>0</v>
      </c>
      <c r="U528" s="15">
        <v>0</v>
      </c>
      <c r="V528" s="20" t="s">
        <v>642</v>
      </c>
      <c r="W528" s="20" t="s">
        <v>1561</v>
      </c>
      <c r="X528" s="15" t="s">
        <v>326</v>
      </c>
    </row>
    <row r="529" spans="1:24" x14ac:dyDescent="0.25">
      <c r="A529" s="12" t="s">
        <v>753</v>
      </c>
      <c r="B529" s="13" t="s">
        <v>599</v>
      </c>
      <c r="C529" s="13" t="s">
        <v>784</v>
      </c>
      <c r="D529" s="14" t="str">
        <f>HYPERLINK(Tabulka48243[[#This Row],[Sloupec2]],Tabulka48243[[#This Row],[Sloupec1]])</f>
        <v>Huawei inverter SUN 2000-25KTL-M5</v>
      </c>
      <c r="E529" s="15">
        <v>234250</v>
      </c>
      <c r="F529" s="15">
        <v>25</v>
      </c>
      <c r="G529" s="16" t="s">
        <v>220</v>
      </c>
      <c r="H529" s="16" t="s">
        <v>220</v>
      </c>
      <c r="I529" s="16">
        <v>1213</v>
      </c>
      <c r="J529" s="16" t="s">
        <v>220</v>
      </c>
      <c r="K529" s="16" t="s">
        <v>220</v>
      </c>
      <c r="L529" s="16" t="s">
        <v>220</v>
      </c>
      <c r="M529" s="17">
        <v>0</v>
      </c>
      <c r="N529" s="15">
        <v>0</v>
      </c>
      <c r="O529" s="15">
        <v>0</v>
      </c>
      <c r="P529" s="15">
        <v>0</v>
      </c>
      <c r="Q529" s="15">
        <v>0</v>
      </c>
      <c r="R529" s="18">
        <v>10</v>
      </c>
      <c r="S529" s="18">
        <v>0</v>
      </c>
      <c r="T529" s="19">
        <v>0</v>
      </c>
      <c r="U529" s="15">
        <v>0</v>
      </c>
      <c r="V529" s="20" t="s">
        <v>643</v>
      </c>
      <c r="W529" s="20" t="s">
        <v>1562</v>
      </c>
      <c r="X529" s="15" t="s">
        <v>326</v>
      </c>
    </row>
    <row r="530" spans="1:24" x14ac:dyDescent="0.25">
      <c r="A530" s="12" t="s">
        <v>753</v>
      </c>
      <c r="B530" s="13" t="s">
        <v>599</v>
      </c>
      <c r="C530" s="13" t="s">
        <v>784</v>
      </c>
      <c r="D530" s="14" t="str">
        <f>HYPERLINK(Tabulka48243[[#This Row],[Sloupec2]],Tabulka48243[[#This Row],[Sloupec1]])</f>
        <v>Huawei inverter SUN 2000-40KTL-M3</v>
      </c>
      <c r="E530" s="15">
        <v>234400</v>
      </c>
      <c r="F530" s="15">
        <v>40</v>
      </c>
      <c r="G530" s="16" t="s">
        <v>220</v>
      </c>
      <c r="H530" s="16" t="s">
        <v>220</v>
      </c>
      <c r="I530" s="16">
        <v>2250.12</v>
      </c>
      <c r="J530" s="16" t="s">
        <v>220</v>
      </c>
      <c r="K530" s="16" t="s">
        <v>220</v>
      </c>
      <c r="L530" s="16" t="s">
        <v>220</v>
      </c>
      <c r="M530" s="17">
        <v>1</v>
      </c>
      <c r="N530" s="15">
        <v>0</v>
      </c>
      <c r="O530" s="15">
        <v>0</v>
      </c>
      <c r="P530" s="15">
        <v>0</v>
      </c>
      <c r="Q530" s="15">
        <v>0</v>
      </c>
      <c r="R530" s="18">
        <v>10</v>
      </c>
      <c r="S530" s="18">
        <v>0</v>
      </c>
      <c r="T530" s="19">
        <v>0</v>
      </c>
      <c r="U530" s="15">
        <v>0</v>
      </c>
      <c r="V530" s="20" t="s">
        <v>644</v>
      </c>
      <c r="W530" s="20" t="s">
        <v>1563</v>
      </c>
      <c r="X530" s="15" t="s">
        <v>326</v>
      </c>
    </row>
    <row r="531" spans="1:24" x14ac:dyDescent="0.25">
      <c r="A531" s="12" t="s">
        <v>753</v>
      </c>
      <c r="B531" s="13" t="s">
        <v>599</v>
      </c>
      <c r="C531" s="13" t="s">
        <v>788</v>
      </c>
      <c r="D531" s="14" t="str">
        <f>HYPERLINK(Tabulka48243[[#This Row],[Sloupec2]],Tabulka48243[[#This Row],[Sloupec1]])</f>
        <v>Huawei AC charger 3 Phase 22kW/32A</v>
      </c>
      <c r="E531" s="15">
        <v>734220</v>
      </c>
      <c r="F531" s="15">
        <v>22</v>
      </c>
      <c r="G531" s="16" t="s">
        <v>220</v>
      </c>
      <c r="H531" s="16" t="s">
        <v>220</v>
      </c>
      <c r="I531" s="16">
        <v>577.32000000000005</v>
      </c>
      <c r="J531" s="16" t="s">
        <v>220</v>
      </c>
      <c r="K531" s="16" t="s">
        <v>220</v>
      </c>
      <c r="L531" s="16" t="s">
        <v>220</v>
      </c>
      <c r="M531" s="17">
        <v>4</v>
      </c>
      <c r="N531" s="15">
        <v>0</v>
      </c>
      <c r="O531" s="15">
        <v>0</v>
      </c>
      <c r="P531" s="15">
        <v>0</v>
      </c>
      <c r="Q531" s="15">
        <v>0</v>
      </c>
      <c r="R531" s="18">
        <v>3</v>
      </c>
      <c r="S531" s="18">
        <v>0</v>
      </c>
      <c r="T531" s="19">
        <v>0</v>
      </c>
      <c r="U531" s="15">
        <v>0</v>
      </c>
      <c r="V531" s="20" t="s">
        <v>645</v>
      </c>
      <c r="W531" s="20" t="s">
        <v>1564</v>
      </c>
      <c r="X531" s="15" t="s">
        <v>1034</v>
      </c>
    </row>
    <row r="532" spans="1:24" x14ac:dyDescent="0.25">
      <c r="A532" s="12" t="s">
        <v>753</v>
      </c>
      <c r="B532" s="13" t="s">
        <v>599</v>
      </c>
      <c r="C532" s="13" t="s">
        <v>784</v>
      </c>
      <c r="D532" s="14" t="str">
        <f>HYPERLINK(Tabulka48243[[#This Row],[Sloupec2]],Tabulka48243[[#This Row],[Sloupec1]])</f>
        <v>Huawei inverter SUN 2000-5KTL-M1-HC</v>
      </c>
      <c r="E532" s="15">
        <v>234050</v>
      </c>
      <c r="F532" s="15">
        <v>5</v>
      </c>
      <c r="G532" s="16" t="s">
        <v>220</v>
      </c>
      <c r="H532" s="16" t="s">
        <v>220</v>
      </c>
      <c r="I532" s="16">
        <v>829</v>
      </c>
      <c r="J532" s="16" t="s">
        <v>220</v>
      </c>
      <c r="K532" s="16" t="s">
        <v>220</v>
      </c>
      <c r="L532" s="16" t="s">
        <v>220</v>
      </c>
      <c r="M532" s="17">
        <v>10</v>
      </c>
      <c r="N532" s="15">
        <v>0</v>
      </c>
      <c r="O532" s="15">
        <v>0</v>
      </c>
      <c r="P532" s="15">
        <v>0</v>
      </c>
      <c r="Q532" s="15">
        <v>0</v>
      </c>
      <c r="R532" s="18">
        <v>10</v>
      </c>
      <c r="S532" s="18">
        <v>0</v>
      </c>
      <c r="T532" s="19">
        <v>0</v>
      </c>
      <c r="U532" s="15">
        <v>0</v>
      </c>
      <c r="V532" s="20" t="s">
        <v>646</v>
      </c>
      <c r="W532" s="20" t="s">
        <v>1565</v>
      </c>
      <c r="X532" s="15" t="s">
        <v>326</v>
      </c>
    </row>
    <row r="533" spans="1:24" x14ac:dyDescent="0.25">
      <c r="A533" s="12" t="s">
        <v>753</v>
      </c>
      <c r="B533" s="13" t="s">
        <v>599</v>
      </c>
      <c r="C533" s="13" t="s">
        <v>792</v>
      </c>
      <c r="D533" s="14" t="str">
        <f>HYPERLINK(Tabulka48243[[#This Row],[Sloupec2]],Tabulka48243[[#This Row],[Sloupec1]])</f>
        <v>Huawei SUN2000-450W-P2 optimizer</v>
      </c>
      <c r="E533" s="15">
        <v>434040</v>
      </c>
      <c r="F533" s="15">
        <v>0</v>
      </c>
      <c r="G533" s="16" t="s">
        <v>220</v>
      </c>
      <c r="H533" s="16" t="s">
        <v>220</v>
      </c>
      <c r="I533" s="16">
        <v>34.68</v>
      </c>
      <c r="J533" s="16" t="s">
        <v>220</v>
      </c>
      <c r="K533" s="16" t="s">
        <v>220</v>
      </c>
      <c r="L533" s="16" t="s">
        <v>220</v>
      </c>
      <c r="M533" s="17">
        <v>14</v>
      </c>
      <c r="N533" s="15">
        <v>0</v>
      </c>
      <c r="O533" s="15">
        <v>0</v>
      </c>
      <c r="P533" s="15">
        <v>0</v>
      </c>
      <c r="Q533" s="15">
        <v>0</v>
      </c>
      <c r="R533" s="18">
        <v>25</v>
      </c>
      <c r="S533" s="18">
        <v>0</v>
      </c>
      <c r="T533" s="19">
        <v>0</v>
      </c>
      <c r="U533" s="15">
        <v>0</v>
      </c>
      <c r="V533" s="20" t="s">
        <v>647</v>
      </c>
      <c r="W533" s="20" t="s">
        <v>1566</v>
      </c>
      <c r="X533" s="15" t="s">
        <v>792</v>
      </c>
    </row>
    <row r="534" spans="1:24" x14ac:dyDescent="0.25">
      <c r="A534" s="12" t="s">
        <v>753</v>
      </c>
      <c r="B534" s="13" t="s">
        <v>599</v>
      </c>
      <c r="C534" s="13" t="s">
        <v>792</v>
      </c>
      <c r="D534" s="14" t="str">
        <f>HYPERLINK(Tabulka48243[[#This Row],[Sloupec2]],Tabulka48243[[#This Row],[Sloupec1]])</f>
        <v>Huawei SUN2000-600W-P optimizer</v>
      </c>
      <c r="E534" s="15">
        <v>434060</v>
      </c>
      <c r="F534" s="15">
        <v>600</v>
      </c>
      <c r="G534" s="16" t="s">
        <v>220</v>
      </c>
      <c r="H534" s="16" t="s">
        <v>220</v>
      </c>
      <c r="I534" s="16">
        <v>36.72</v>
      </c>
      <c r="J534" s="16" t="s">
        <v>220</v>
      </c>
      <c r="K534" s="16" t="s">
        <v>220</v>
      </c>
      <c r="L534" s="16" t="s">
        <v>220</v>
      </c>
      <c r="M534" s="17">
        <v>192</v>
      </c>
      <c r="N534" s="15">
        <v>0</v>
      </c>
      <c r="O534" s="15">
        <v>0</v>
      </c>
      <c r="P534" s="15">
        <v>0</v>
      </c>
      <c r="Q534" s="15">
        <v>0</v>
      </c>
      <c r="R534" s="18">
        <v>25</v>
      </c>
      <c r="S534" s="18">
        <v>0</v>
      </c>
      <c r="T534" s="19">
        <v>0</v>
      </c>
      <c r="U534" s="15">
        <v>0</v>
      </c>
      <c r="V534" s="20" t="s">
        <v>648</v>
      </c>
      <c r="W534" s="20" t="s">
        <v>1567</v>
      </c>
      <c r="X534" s="15" t="s">
        <v>1035</v>
      </c>
    </row>
    <row r="535" spans="1:24" x14ac:dyDescent="0.25">
      <c r="A535" s="12" t="s">
        <v>753</v>
      </c>
      <c r="B535" s="13" t="s">
        <v>599</v>
      </c>
      <c r="C535" s="13" t="s">
        <v>792</v>
      </c>
      <c r="D535" s="14" t="str">
        <f>HYPERLINK(Tabulka48243[[#This Row],[Sloupec2]],Tabulka48243[[#This Row],[Sloupec1]])</f>
        <v>Huawei MERC-1100W-P Short Cable optimizer</v>
      </c>
      <c r="E535" s="15">
        <v>434110</v>
      </c>
      <c r="F535" s="15">
        <v>1100</v>
      </c>
      <c r="G535" s="16" t="s">
        <v>220</v>
      </c>
      <c r="H535" s="16" t="s">
        <v>220</v>
      </c>
      <c r="I535" s="16">
        <v>67.319999999999993</v>
      </c>
      <c r="J535" s="16" t="s">
        <v>220</v>
      </c>
      <c r="K535" s="16" t="s">
        <v>220</v>
      </c>
      <c r="L535" s="16" t="s">
        <v>220</v>
      </c>
      <c r="M535" s="17">
        <v>24</v>
      </c>
      <c r="N535" s="15">
        <v>0</v>
      </c>
      <c r="O535" s="15">
        <v>0</v>
      </c>
      <c r="P535" s="15">
        <v>0</v>
      </c>
      <c r="Q535" s="15">
        <v>0</v>
      </c>
      <c r="R535" s="18">
        <v>25</v>
      </c>
      <c r="S535" s="18">
        <v>0</v>
      </c>
      <c r="T535" s="19">
        <v>0</v>
      </c>
      <c r="U535" s="15">
        <v>0</v>
      </c>
      <c r="V535" s="20" t="s">
        <v>649</v>
      </c>
      <c r="W535" s="20" t="s">
        <v>1568</v>
      </c>
      <c r="X535" s="15" t="s">
        <v>1036</v>
      </c>
    </row>
    <row r="536" spans="1:24" x14ac:dyDescent="0.25">
      <c r="A536" s="12" t="s">
        <v>753</v>
      </c>
      <c r="B536" s="13" t="s">
        <v>599</v>
      </c>
      <c r="C536" s="13" t="s">
        <v>792</v>
      </c>
      <c r="D536" s="14" t="str">
        <f>HYPERLINK(Tabulka48243[[#This Row],[Sloupec2]],Tabulka48243[[#This Row],[Sloupec1]])</f>
        <v>Huawei MERC-1100W-P Long Cable optimizer</v>
      </c>
      <c r="E536" s="15">
        <v>434111</v>
      </c>
      <c r="F536" s="15">
        <v>1100</v>
      </c>
      <c r="G536" s="16" t="s">
        <v>220</v>
      </c>
      <c r="H536" s="16" t="s">
        <v>220</v>
      </c>
      <c r="I536" s="16">
        <v>71.400000000000006</v>
      </c>
      <c r="J536" s="16" t="s">
        <v>220</v>
      </c>
      <c r="K536" s="16" t="s">
        <v>220</v>
      </c>
      <c r="L536" s="16" t="s">
        <v>220</v>
      </c>
      <c r="M536" s="17">
        <v>0</v>
      </c>
      <c r="N536" s="15">
        <v>0</v>
      </c>
      <c r="O536" s="15">
        <v>0</v>
      </c>
      <c r="P536" s="15">
        <v>0</v>
      </c>
      <c r="Q536" s="15">
        <v>0</v>
      </c>
      <c r="R536" s="18">
        <v>25</v>
      </c>
      <c r="S536" s="18">
        <v>0</v>
      </c>
      <c r="T536" s="19">
        <v>0</v>
      </c>
      <c r="U536" s="15">
        <v>0</v>
      </c>
      <c r="V536" s="20" t="s">
        <v>650</v>
      </c>
      <c r="W536" s="20" t="s">
        <v>1569</v>
      </c>
      <c r="X536" s="15" t="s">
        <v>1037</v>
      </c>
    </row>
    <row r="537" spans="1:24" x14ac:dyDescent="0.25">
      <c r="A537" s="12" t="s">
        <v>753</v>
      </c>
      <c r="B537" s="13" t="s">
        <v>651</v>
      </c>
      <c r="C537" s="13" t="s">
        <v>782</v>
      </c>
      <c r="D537" s="14" t="str">
        <f>HYPERLINK(Tabulka48243[[#This Row],[Sloupec2]],Tabulka48243[[#This Row],[Sloupec1]])</f>
        <v>Deye inverter SUN-6K-SG03LP1-EU</v>
      </c>
      <c r="E537" s="15">
        <v>237060</v>
      </c>
      <c r="F537" s="15">
        <v>6</v>
      </c>
      <c r="G537" s="16" t="s">
        <v>220</v>
      </c>
      <c r="H537" s="16" t="s">
        <v>220</v>
      </c>
      <c r="I537" s="16">
        <v>789.66</v>
      </c>
      <c r="J537" s="16" t="s">
        <v>220</v>
      </c>
      <c r="K537" s="16" t="s">
        <v>220</v>
      </c>
      <c r="L537" s="16" t="s">
        <v>220</v>
      </c>
      <c r="M537" s="17">
        <v>1</v>
      </c>
      <c r="N537" s="15">
        <v>0</v>
      </c>
      <c r="O537" s="15">
        <v>0</v>
      </c>
      <c r="P537" s="15">
        <v>0</v>
      </c>
      <c r="Q537" s="15">
        <v>0</v>
      </c>
      <c r="R537" s="18">
        <v>10</v>
      </c>
      <c r="S537" s="18">
        <v>0</v>
      </c>
      <c r="T537" s="19">
        <v>0</v>
      </c>
      <c r="U537" s="15">
        <v>0</v>
      </c>
      <c r="V537" s="20" t="s">
        <v>652</v>
      </c>
      <c r="W537" s="20" t="s">
        <v>1570</v>
      </c>
      <c r="X537" s="15" t="s">
        <v>1038</v>
      </c>
    </row>
    <row r="538" spans="1:24" x14ac:dyDescent="0.25">
      <c r="A538" s="12" t="s">
        <v>753</v>
      </c>
      <c r="B538" s="13" t="s">
        <v>651</v>
      </c>
      <c r="C538" s="13" t="s">
        <v>782</v>
      </c>
      <c r="D538" s="14" t="str">
        <f>HYPERLINK(Tabulka48243[[#This Row],[Sloupec2]],Tabulka48243[[#This Row],[Sloupec1]])</f>
        <v>Deye inverter SUN-8K-SG01LP1-EU</v>
      </c>
      <c r="E538" s="15">
        <v>237080</v>
      </c>
      <c r="F538" s="15">
        <v>8</v>
      </c>
      <c r="G538" s="16" t="s">
        <v>220</v>
      </c>
      <c r="H538" s="16" t="s">
        <v>220</v>
      </c>
      <c r="I538" s="16">
        <v>1181.28</v>
      </c>
      <c r="J538" s="16" t="s">
        <v>220</v>
      </c>
      <c r="K538" s="16" t="s">
        <v>220</v>
      </c>
      <c r="L538" s="16" t="s">
        <v>220</v>
      </c>
      <c r="M538" s="17">
        <v>34</v>
      </c>
      <c r="N538" s="15">
        <v>0</v>
      </c>
      <c r="O538" s="15">
        <v>0</v>
      </c>
      <c r="P538" s="15">
        <v>0</v>
      </c>
      <c r="Q538" s="15">
        <v>0</v>
      </c>
      <c r="R538" s="18">
        <v>10</v>
      </c>
      <c r="S538" s="18">
        <v>0</v>
      </c>
      <c r="T538" s="19">
        <v>0</v>
      </c>
      <c r="U538" s="15">
        <v>0</v>
      </c>
      <c r="V538" s="20" t="s">
        <v>653</v>
      </c>
      <c r="W538" s="20" t="s">
        <v>1571</v>
      </c>
      <c r="X538" s="15" t="s">
        <v>1038</v>
      </c>
    </row>
    <row r="539" spans="1:24" x14ac:dyDescent="0.25">
      <c r="A539" s="12" t="s">
        <v>753</v>
      </c>
      <c r="B539" s="13" t="s">
        <v>651</v>
      </c>
      <c r="C539" s="13" t="s">
        <v>784</v>
      </c>
      <c r="D539" s="14" t="str">
        <f>HYPERLINK(Tabulka48243[[#This Row],[Sloupec2]],Tabulka48243[[#This Row],[Sloupec1]])</f>
        <v>Deye inverter SUN-12K-SG02LP1-EU AFCI</v>
      </c>
      <c r="E539" s="15">
        <v>237121</v>
      </c>
      <c r="F539" s="15">
        <v>12</v>
      </c>
      <c r="G539" s="16" t="s">
        <v>220</v>
      </c>
      <c r="H539" s="16" t="s">
        <v>220</v>
      </c>
      <c r="I539" s="16">
        <v>1515.12</v>
      </c>
      <c r="J539" s="16" t="s">
        <v>220</v>
      </c>
      <c r="K539" s="16" t="s">
        <v>220</v>
      </c>
      <c r="L539" s="16" t="s">
        <v>220</v>
      </c>
      <c r="M539" s="17">
        <v>17</v>
      </c>
      <c r="N539" s="15">
        <v>0</v>
      </c>
      <c r="O539" s="15">
        <v>0</v>
      </c>
      <c r="P539" s="15">
        <v>0</v>
      </c>
      <c r="Q539" s="15">
        <v>0</v>
      </c>
      <c r="R539" s="18">
        <v>0</v>
      </c>
      <c r="S539" s="18">
        <v>0</v>
      </c>
      <c r="T539" s="19">
        <v>0</v>
      </c>
      <c r="U539" s="15">
        <v>0</v>
      </c>
      <c r="V539" s="20" t="s">
        <v>654</v>
      </c>
      <c r="W539" s="20" t="s">
        <v>1572</v>
      </c>
      <c r="X539" s="15" t="s">
        <v>1039</v>
      </c>
    </row>
    <row r="540" spans="1:24" x14ac:dyDescent="0.25">
      <c r="A540" s="12" t="s">
        <v>753</v>
      </c>
      <c r="B540" s="13" t="s">
        <v>651</v>
      </c>
      <c r="C540" s="13" t="s">
        <v>782</v>
      </c>
      <c r="D540" s="14" t="str">
        <f>HYPERLINK(Tabulka48243[[#This Row],[Sloupec2]],Tabulka48243[[#This Row],[Sloupec1]])</f>
        <v>Deye inverter SUN-6K-SG04LP3-EU</v>
      </c>
      <c r="E540" s="15">
        <v>237061</v>
      </c>
      <c r="F540" s="15">
        <v>6</v>
      </c>
      <c r="G540" s="16" t="s">
        <v>220</v>
      </c>
      <c r="H540" s="16" t="s">
        <v>220</v>
      </c>
      <c r="I540" s="16">
        <v>1431.66</v>
      </c>
      <c r="J540" s="16" t="s">
        <v>220</v>
      </c>
      <c r="K540" s="16" t="s">
        <v>220</v>
      </c>
      <c r="L540" s="16" t="s">
        <v>220</v>
      </c>
      <c r="M540" s="17">
        <v>4</v>
      </c>
      <c r="N540" s="15">
        <v>0</v>
      </c>
      <c r="O540" s="15">
        <v>0</v>
      </c>
      <c r="P540" s="15">
        <v>0</v>
      </c>
      <c r="Q540" s="15">
        <v>0</v>
      </c>
      <c r="R540" s="18">
        <v>10</v>
      </c>
      <c r="S540" s="18">
        <v>0</v>
      </c>
      <c r="T540" s="19">
        <v>0</v>
      </c>
      <c r="U540" s="15">
        <v>0</v>
      </c>
      <c r="V540" s="20" t="s">
        <v>655</v>
      </c>
      <c r="W540" s="20" t="s">
        <v>1573</v>
      </c>
      <c r="X540" s="15" t="s">
        <v>1040</v>
      </c>
    </row>
    <row r="541" spans="1:24" x14ac:dyDescent="0.25">
      <c r="A541" s="12" t="s">
        <v>753</v>
      </c>
      <c r="B541" s="13" t="s">
        <v>651</v>
      </c>
      <c r="C541" s="13" t="s">
        <v>784</v>
      </c>
      <c r="D541" s="14" t="str">
        <f>HYPERLINK(Tabulka48243[[#This Row],[Sloupec2]],Tabulka48243[[#This Row],[Sloupec1]])</f>
        <v>Deye inverter SUN-12K-SG04LP3-EU</v>
      </c>
      <c r="E541" s="15">
        <v>237120</v>
      </c>
      <c r="F541" s="15">
        <v>12</v>
      </c>
      <c r="G541" s="16" t="s">
        <v>220</v>
      </c>
      <c r="H541" s="16" t="s">
        <v>220</v>
      </c>
      <c r="I541" s="16">
        <v>1515.12</v>
      </c>
      <c r="J541" s="16" t="s">
        <v>220</v>
      </c>
      <c r="K541" s="16" t="s">
        <v>220</v>
      </c>
      <c r="L541" s="16" t="s">
        <v>220</v>
      </c>
      <c r="M541" s="17">
        <v>8</v>
      </c>
      <c r="N541" s="15">
        <v>0</v>
      </c>
      <c r="O541" s="15">
        <v>0</v>
      </c>
      <c r="P541" s="15">
        <v>0</v>
      </c>
      <c r="Q541" s="15">
        <v>0</v>
      </c>
      <c r="R541" s="18">
        <v>10</v>
      </c>
      <c r="S541" s="18">
        <v>0</v>
      </c>
      <c r="T541" s="19">
        <v>0</v>
      </c>
      <c r="U541" s="15">
        <v>0</v>
      </c>
      <c r="V541" s="20" t="s">
        <v>656</v>
      </c>
      <c r="W541" s="20" t="s">
        <v>1574</v>
      </c>
      <c r="X541" s="15" t="s">
        <v>1041</v>
      </c>
    </row>
    <row r="542" spans="1:24" x14ac:dyDescent="0.25">
      <c r="A542" s="12" t="s">
        <v>753</v>
      </c>
      <c r="B542" s="13" t="s">
        <v>651</v>
      </c>
      <c r="C542" s="13" t="s">
        <v>784</v>
      </c>
      <c r="D542" s="14" t="str">
        <f>HYPERLINK(Tabulka48243[[#This Row],[Sloupec2]],Tabulka48243[[#This Row],[Sloupec1]])</f>
        <v>Deye inverter SUN-10K-SG05LP3-EU-SM2</v>
      </c>
      <c r="E542" s="15">
        <v>237104</v>
      </c>
      <c r="F542" s="15">
        <v>10</v>
      </c>
      <c r="G542" s="16" t="s">
        <v>220</v>
      </c>
      <c r="H542" s="16" t="s">
        <v>220</v>
      </c>
      <c r="I542" s="16">
        <v>1260.46</v>
      </c>
      <c r="J542" s="16" t="s">
        <v>220</v>
      </c>
      <c r="K542" s="16" t="s">
        <v>220</v>
      </c>
      <c r="L542" s="16" t="s">
        <v>220</v>
      </c>
      <c r="M542" s="17">
        <v>2</v>
      </c>
      <c r="N542" s="15">
        <v>0</v>
      </c>
      <c r="O542" s="15">
        <v>0</v>
      </c>
      <c r="P542" s="15">
        <v>0</v>
      </c>
      <c r="Q542" s="15">
        <v>0</v>
      </c>
      <c r="R542" s="18">
        <v>10</v>
      </c>
      <c r="S542" s="18">
        <v>0</v>
      </c>
      <c r="T542" s="19">
        <v>0</v>
      </c>
      <c r="U542" s="15">
        <v>0</v>
      </c>
      <c r="V542" s="20" t="s">
        <v>657</v>
      </c>
      <c r="W542" s="20" t="s">
        <v>1575</v>
      </c>
      <c r="X542" s="15" t="s">
        <v>784</v>
      </c>
    </row>
    <row r="543" spans="1:24" x14ac:dyDescent="0.25">
      <c r="A543" s="12" t="s">
        <v>753</v>
      </c>
      <c r="B543" s="13" t="s">
        <v>651</v>
      </c>
      <c r="C543" s="13" t="s">
        <v>782</v>
      </c>
      <c r="D543" s="14" t="str">
        <f>HYPERLINK(Tabulka48243[[#This Row],[Sloupec2]],Tabulka48243[[#This Row],[Sloupec1]])</f>
        <v>Deye inverter SUN-20K-SG05LP3-EU-SM2</v>
      </c>
      <c r="E543" s="15">
        <v>237201</v>
      </c>
      <c r="F543" s="15">
        <v>20</v>
      </c>
      <c r="G543" s="16" t="s">
        <v>220</v>
      </c>
      <c r="H543" s="16" t="s">
        <v>220</v>
      </c>
      <c r="I543" s="16">
        <v>1997.69</v>
      </c>
      <c r="J543" s="16" t="s">
        <v>220</v>
      </c>
      <c r="K543" s="16" t="s">
        <v>220</v>
      </c>
      <c r="L543" s="16" t="s">
        <v>220</v>
      </c>
      <c r="M543" s="17">
        <v>10</v>
      </c>
      <c r="N543" s="15">
        <v>0</v>
      </c>
      <c r="O543" s="15">
        <v>0</v>
      </c>
      <c r="P543" s="15">
        <v>0</v>
      </c>
      <c r="Q543" s="15">
        <v>0</v>
      </c>
      <c r="R543" s="18">
        <v>10</v>
      </c>
      <c r="S543" s="18">
        <v>0</v>
      </c>
      <c r="T543" s="19">
        <v>0</v>
      </c>
      <c r="U543" s="15">
        <v>0</v>
      </c>
      <c r="V543" s="20" t="s">
        <v>658</v>
      </c>
      <c r="W543" s="20" t="s">
        <v>1576</v>
      </c>
      <c r="X543" s="15" t="s">
        <v>1038</v>
      </c>
    </row>
    <row r="544" spans="1:24" x14ac:dyDescent="0.25">
      <c r="A544" s="12" t="s">
        <v>753</v>
      </c>
      <c r="B544" s="13" t="s">
        <v>651</v>
      </c>
      <c r="C544" s="13" t="s">
        <v>784</v>
      </c>
      <c r="D544" s="14" t="str">
        <f>HYPERLINK(Tabulka48243[[#This Row],[Sloupec2]],Tabulka48243[[#This Row],[Sloupec1]])</f>
        <v>Deye inverter SUN-30K-SG01HP3-EU-BM3</v>
      </c>
      <c r="E544" s="15">
        <v>237300</v>
      </c>
      <c r="F544" s="15">
        <v>30</v>
      </c>
      <c r="G544" s="16" t="s">
        <v>220</v>
      </c>
      <c r="H544" s="16" t="s">
        <v>220</v>
      </c>
      <c r="I544" s="16">
        <v>2631.6</v>
      </c>
      <c r="J544" s="16" t="s">
        <v>220</v>
      </c>
      <c r="K544" s="16" t="s">
        <v>220</v>
      </c>
      <c r="L544" s="16" t="s">
        <v>220</v>
      </c>
      <c r="M544" s="17">
        <v>16</v>
      </c>
      <c r="N544" s="15">
        <v>0</v>
      </c>
      <c r="O544" s="15">
        <v>0</v>
      </c>
      <c r="P544" s="15">
        <v>0</v>
      </c>
      <c r="Q544" s="15">
        <v>0</v>
      </c>
      <c r="R544" s="18">
        <v>10</v>
      </c>
      <c r="S544" s="18">
        <v>0</v>
      </c>
      <c r="T544" s="19">
        <v>0</v>
      </c>
      <c r="U544" s="15">
        <v>0</v>
      </c>
      <c r="V544" s="20" t="s">
        <v>659</v>
      </c>
      <c r="W544" s="20" t="s">
        <v>1577</v>
      </c>
      <c r="X544" s="15" t="s">
        <v>1041</v>
      </c>
    </row>
    <row r="545" spans="1:24" x14ac:dyDescent="0.25">
      <c r="A545" s="12" t="s">
        <v>753</v>
      </c>
      <c r="B545" s="13" t="s">
        <v>651</v>
      </c>
      <c r="C545" s="13" t="s">
        <v>784</v>
      </c>
      <c r="D545" s="14" t="str">
        <f>HYPERLINK(Tabulka48243[[#This Row],[Sloupec2]],Tabulka48243[[#This Row],[Sloupec1]])</f>
        <v>Deye inverter SUN-50K-SG01HP3-EU</v>
      </c>
      <c r="E545" s="15">
        <v>237500</v>
      </c>
      <c r="F545" s="15">
        <v>50</v>
      </c>
      <c r="G545" s="16" t="s">
        <v>220</v>
      </c>
      <c r="H545" s="16" t="s">
        <v>220</v>
      </c>
      <c r="I545" s="16">
        <v>3954.72</v>
      </c>
      <c r="J545" s="16" t="s">
        <v>220</v>
      </c>
      <c r="K545" s="16" t="s">
        <v>220</v>
      </c>
      <c r="L545" s="16" t="s">
        <v>220</v>
      </c>
      <c r="M545" s="17">
        <v>8</v>
      </c>
      <c r="N545" s="15">
        <v>0</v>
      </c>
      <c r="O545" s="15">
        <v>0</v>
      </c>
      <c r="P545" s="15">
        <v>0</v>
      </c>
      <c r="Q545" s="15">
        <v>0</v>
      </c>
      <c r="R545" s="18">
        <v>10</v>
      </c>
      <c r="S545" s="18">
        <v>0</v>
      </c>
      <c r="T545" s="19">
        <v>0</v>
      </c>
      <c r="U545" s="15">
        <v>0</v>
      </c>
      <c r="V545" s="20" t="s">
        <v>660</v>
      </c>
      <c r="W545" s="20" t="s">
        <v>1578</v>
      </c>
      <c r="X545" s="15" t="s">
        <v>1041</v>
      </c>
    </row>
    <row r="546" spans="1:24" x14ac:dyDescent="0.25">
      <c r="A546" s="12" t="s">
        <v>753</v>
      </c>
      <c r="B546" s="13" t="s">
        <v>651</v>
      </c>
      <c r="C546" s="13" t="s">
        <v>777</v>
      </c>
      <c r="D546" s="14" t="str">
        <f>HYPERLINK(Tabulka48243[[#This Row],[Sloupec2]],Tabulka48243[[#This Row],[Sloupec1]])</f>
        <v>Deye HV Battery BOS-G Pack (PRO) 5.1</v>
      </c>
      <c r="E546" s="15">
        <v>337053</v>
      </c>
      <c r="F546" s="15">
        <v>0</v>
      </c>
      <c r="G546" s="16" t="s">
        <v>220</v>
      </c>
      <c r="H546" s="16" t="s">
        <v>220</v>
      </c>
      <c r="I546" s="16">
        <v>649.49</v>
      </c>
      <c r="J546" s="16" t="s">
        <v>220</v>
      </c>
      <c r="K546" s="16" t="s">
        <v>220</v>
      </c>
      <c r="L546" s="16" t="s">
        <v>220</v>
      </c>
      <c r="M546" s="17">
        <v>60</v>
      </c>
      <c r="N546" s="15">
        <v>0</v>
      </c>
      <c r="O546" s="15">
        <v>0</v>
      </c>
      <c r="P546" s="15">
        <v>0</v>
      </c>
      <c r="Q546" s="15">
        <v>0</v>
      </c>
      <c r="R546" s="18">
        <v>0</v>
      </c>
      <c r="S546" s="18">
        <v>0</v>
      </c>
      <c r="T546" s="19">
        <v>0</v>
      </c>
      <c r="U546" s="15">
        <v>0</v>
      </c>
      <c r="V546" s="20" t="s">
        <v>661</v>
      </c>
      <c r="W546" s="20" t="s">
        <v>1579</v>
      </c>
      <c r="X546" s="15" t="s">
        <v>777</v>
      </c>
    </row>
    <row r="547" spans="1:24" x14ac:dyDescent="0.25">
      <c r="A547" s="12" t="s">
        <v>753</v>
      </c>
      <c r="B547" s="13" t="s">
        <v>651</v>
      </c>
      <c r="C547" s="13" t="s">
        <v>777</v>
      </c>
      <c r="D547" s="14" t="str">
        <f>HYPERLINK(Tabulka48243[[#This Row],[Sloupec2]],Tabulka48243[[#This Row],[Sloupec1]])</f>
        <v>Deye LV Battery SE-G5.1 Pro-B</v>
      </c>
      <c r="E547" s="15">
        <v>337052</v>
      </c>
      <c r="F547" s="15">
        <v>0</v>
      </c>
      <c r="G547" s="16" t="s">
        <v>220</v>
      </c>
      <c r="H547" s="16" t="s">
        <v>220</v>
      </c>
      <c r="I547" s="16">
        <v>673.03</v>
      </c>
      <c r="J547" s="16" t="s">
        <v>220</v>
      </c>
      <c r="K547" s="16" t="s">
        <v>220</v>
      </c>
      <c r="L547" s="16" t="s">
        <v>220</v>
      </c>
      <c r="M547" s="17">
        <v>24</v>
      </c>
      <c r="N547" s="15">
        <v>0</v>
      </c>
      <c r="O547" s="15">
        <v>0</v>
      </c>
      <c r="P547" s="15">
        <v>0</v>
      </c>
      <c r="Q547" s="15">
        <v>0</v>
      </c>
      <c r="R547" s="18">
        <v>0</v>
      </c>
      <c r="S547" s="18">
        <v>0</v>
      </c>
      <c r="T547" s="19">
        <v>0</v>
      </c>
      <c r="U547" s="15">
        <v>0</v>
      </c>
      <c r="V547" s="20" t="s">
        <v>662</v>
      </c>
      <c r="W547" s="20" t="s">
        <v>1580</v>
      </c>
      <c r="X547" s="15" t="s">
        <v>1042</v>
      </c>
    </row>
    <row r="548" spans="1:24" x14ac:dyDescent="0.25">
      <c r="A548" s="12" t="s">
        <v>753</v>
      </c>
      <c r="B548" s="13" t="s">
        <v>651</v>
      </c>
      <c r="C548" s="13" t="s">
        <v>778</v>
      </c>
      <c r="D548" s="14" t="str">
        <f>HYPERLINK(Tabulka48243[[#This Row],[Sloupec2]],Tabulka48243[[#This Row],[Sloupec1]])</f>
        <v>Deye BOS-G-Rack-2G (9layers)</v>
      </c>
      <c r="E548" s="15">
        <v>537012</v>
      </c>
      <c r="F548" s="15">
        <v>0</v>
      </c>
      <c r="G548" s="16" t="s">
        <v>220</v>
      </c>
      <c r="H548" s="16" t="s">
        <v>220</v>
      </c>
      <c r="I548" s="16">
        <v>214</v>
      </c>
      <c r="J548" s="16" t="s">
        <v>220</v>
      </c>
      <c r="K548" s="16" t="s">
        <v>220</v>
      </c>
      <c r="L548" s="16" t="s">
        <v>220</v>
      </c>
      <c r="M548" s="17">
        <v>6</v>
      </c>
      <c r="N548" s="15">
        <v>0</v>
      </c>
      <c r="O548" s="15">
        <v>0</v>
      </c>
      <c r="P548" s="15">
        <v>0</v>
      </c>
      <c r="Q548" s="15">
        <v>0</v>
      </c>
      <c r="R548" s="18">
        <v>0</v>
      </c>
      <c r="S548" s="18">
        <v>0</v>
      </c>
      <c r="T548" s="19">
        <v>0</v>
      </c>
      <c r="U548" s="15">
        <v>0</v>
      </c>
      <c r="V548" s="20" t="s">
        <v>663</v>
      </c>
      <c r="W548" s="20" t="s">
        <v>1581</v>
      </c>
      <c r="X548" s="15" t="s">
        <v>1043</v>
      </c>
    </row>
    <row r="549" spans="1:24" x14ac:dyDescent="0.25">
      <c r="A549" s="12" t="s">
        <v>753</v>
      </c>
      <c r="B549" s="13" t="s">
        <v>651</v>
      </c>
      <c r="C549" s="13" t="s">
        <v>778</v>
      </c>
      <c r="D549" s="14" t="str">
        <f>HYPERLINK(Tabulka48243[[#This Row],[Sloupec2]],Tabulka48243[[#This Row],[Sloupec1]])</f>
        <v>Deye HV-Rack for BOS-G  (13layers)</v>
      </c>
      <c r="E549" s="15">
        <v>537002</v>
      </c>
      <c r="F549" s="15">
        <v>0</v>
      </c>
      <c r="G549" s="16" t="s">
        <v>220</v>
      </c>
      <c r="H549" s="16" t="s">
        <v>220</v>
      </c>
      <c r="I549" s="16">
        <v>233.26</v>
      </c>
      <c r="J549" s="16" t="s">
        <v>220</v>
      </c>
      <c r="K549" s="16" t="s">
        <v>220</v>
      </c>
      <c r="L549" s="16" t="s">
        <v>220</v>
      </c>
      <c r="M549" s="17">
        <v>9</v>
      </c>
      <c r="N549" s="15">
        <v>0</v>
      </c>
      <c r="O549" s="15">
        <v>0</v>
      </c>
      <c r="P549" s="15">
        <v>0</v>
      </c>
      <c r="Q549" s="15">
        <v>0</v>
      </c>
      <c r="R549" s="18">
        <v>0</v>
      </c>
      <c r="S549" s="18">
        <v>0</v>
      </c>
      <c r="T549" s="19">
        <v>0</v>
      </c>
      <c r="U549" s="15">
        <v>0</v>
      </c>
      <c r="V549" s="20" t="s">
        <v>664</v>
      </c>
      <c r="W549" s="20" t="s">
        <v>1582</v>
      </c>
      <c r="X549" s="15" t="s">
        <v>1044</v>
      </c>
    </row>
    <row r="550" spans="1:24" x14ac:dyDescent="0.25">
      <c r="A550" s="12" t="s">
        <v>753</v>
      </c>
      <c r="B550" s="13" t="s">
        <v>651</v>
      </c>
      <c r="C550" s="13" t="s">
        <v>778</v>
      </c>
      <c r="D550" s="14" t="str">
        <f>HYPERLINK(Tabulka48243[[#This Row],[Sloupec2]],Tabulka48243[[#This Row],[Sloupec1]])</f>
        <v>Deye HV Control Box BOS-G (HVB750V/100A-EU 120-750V 100A)</v>
      </c>
      <c r="E550" s="15">
        <v>337051</v>
      </c>
      <c r="F550" s="15">
        <v>0</v>
      </c>
      <c r="G550" s="16" t="s">
        <v>220</v>
      </c>
      <c r="H550" s="16" t="s">
        <v>220</v>
      </c>
      <c r="I550" s="16">
        <v>623.80999999999995</v>
      </c>
      <c r="J550" s="16" t="s">
        <v>220</v>
      </c>
      <c r="K550" s="16" t="s">
        <v>220</v>
      </c>
      <c r="L550" s="16" t="s">
        <v>220</v>
      </c>
      <c r="M550" s="17">
        <v>26</v>
      </c>
      <c r="N550" s="15">
        <v>0</v>
      </c>
      <c r="O550" s="15">
        <v>0</v>
      </c>
      <c r="P550" s="15">
        <v>0</v>
      </c>
      <c r="Q550" s="15">
        <v>0</v>
      </c>
      <c r="R550" s="18">
        <v>0</v>
      </c>
      <c r="S550" s="18">
        <v>0</v>
      </c>
      <c r="T550" s="19">
        <v>0</v>
      </c>
      <c r="U550" s="15">
        <v>0</v>
      </c>
      <c r="V550" s="20" t="s">
        <v>665</v>
      </c>
      <c r="W550" s="20" t="s">
        <v>1583</v>
      </c>
      <c r="X550" s="15" t="s">
        <v>1045</v>
      </c>
    </row>
    <row r="551" spans="1:24" x14ac:dyDescent="0.25">
      <c r="A551" s="12" t="s">
        <v>753</v>
      </c>
      <c r="B551" s="13" t="s">
        <v>666</v>
      </c>
      <c r="C551" s="13" t="s">
        <v>309</v>
      </c>
      <c r="D551" s="14" t="str">
        <f>HYPERLINK(Tabulka48243[[#This Row],[Sloupec2]],Tabulka48243[[#This Row],[Sloupec1]])</f>
        <v>BYD BMS+BASE controlbox HVS/HVM</v>
      </c>
      <c r="E551" s="15">
        <v>336001</v>
      </c>
      <c r="F551" s="15">
        <v>0</v>
      </c>
      <c r="G551" s="16" t="s">
        <v>220</v>
      </c>
      <c r="H551" s="16" t="s">
        <v>220</v>
      </c>
      <c r="I551" s="16">
        <v>416.12</v>
      </c>
      <c r="J551" s="16" t="s">
        <v>220</v>
      </c>
      <c r="K551" s="16" t="s">
        <v>220</v>
      </c>
      <c r="L551" s="16" t="s">
        <v>220</v>
      </c>
      <c r="M551" s="17">
        <v>3</v>
      </c>
      <c r="N551" s="15">
        <v>0</v>
      </c>
      <c r="O551" s="15">
        <v>0</v>
      </c>
      <c r="P551" s="15">
        <v>0</v>
      </c>
      <c r="Q551" s="15">
        <v>0</v>
      </c>
      <c r="R551" s="18">
        <v>0</v>
      </c>
      <c r="S551" s="18">
        <v>0</v>
      </c>
      <c r="T551" s="19">
        <v>0</v>
      </c>
      <c r="U551" s="15">
        <v>0</v>
      </c>
      <c r="V551" s="20" t="s">
        <v>667</v>
      </c>
      <c r="W551" s="20" t="s">
        <v>1584</v>
      </c>
      <c r="X551" s="15" t="s">
        <v>861</v>
      </c>
    </row>
    <row r="552" spans="1:24" x14ac:dyDescent="0.25">
      <c r="A552" s="12" t="s">
        <v>753</v>
      </c>
      <c r="B552" s="13" t="s">
        <v>666</v>
      </c>
      <c r="C552" s="13" t="s">
        <v>309</v>
      </c>
      <c r="D552" s="14" t="str">
        <f>HYPERLINK(Tabulka48243[[#This Row],[Sloupec2]],Tabulka48243[[#This Row],[Sloupec1]])</f>
        <v>BYD BMS+BASE controlbox 2.0 HVS/HVM</v>
      </c>
      <c r="E552" s="15">
        <v>336003</v>
      </c>
      <c r="F552" s="15">
        <v>0</v>
      </c>
      <c r="G552" s="16" t="s">
        <v>220</v>
      </c>
      <c r="H552" s="16" t="s">
        <v>220</v>
      </c>
      <c r="I552" s="16">
        <v>383.16</v>
      </c>
      <c r="J552" s="16" t="s">
        <v>220</v>
      </c>
      <c r="K552" s="16" t="s">
        <v>220</v>
      </c>
      <c r="L552" s="16" t="s">
        <v>220</v>
      </c>
      <c r="M552" s="17">
        <v>21</v>
      </c>
      <c r="N552" s="15">
        <v>0</v>
      </c>
      <c r="O552" s="15">
        <v>0</v>
      </c>
      <c r="P552" s="15">
        <v>0</v>
      </c>
      <c r="Q552" s="15">
        <v>0</v>
      </c>
      <c r="R552" s="18">
        <v>0</v>
      </c>
      <c r="S552" s="18">
        <v>0</v>
      </c>
      <c r="T552" s="19">
        <v>0</v>
      </c>
      <c r="U552" s="15">
        <v>0</v>
      </c>
      <c r="V552" s="20" t="s">
        <v>668</v>
      </c>
      <c r="W552" s="20" t="s">
        <v>1585</v>
      </c>
      <c r="X552" s="15" t="s">
        <v>309</v>
      </c>
    </row>
    <row r="553" spans="1:24" x14ac:dyDescent="0.25">
      <c r="A553" s="12" t="s">
        <v>753</v>
      </c>
      <c r="B553" s="13" t="s">
        <v>666</v>
      </c>
      <c r="C553" s="13" t="s">
        <v>777</v>
      </c>
      <c r="D553" s="14" t="str">
        <f>HYPERLINK(Tabulka48243[[#This Row],[Sloupec2]],Tabulka48243[[#This Row],[Sloupec1]])</f>
        <v>BYD BATTERYBOX PREMIUM HVM 2,76kWh</v>
      </c>
      <c r="E553" s="15">
        <v>336030</v>
      </c>
      <c r="F553" s="15">
        <v>2.76</v>
      </c>
      <c r="G553" s="16" t="s">
        <v>220</v>
      </c>
      <c r="H553" s="16" t="s">
        <v>220</v>
      </c>
      <c r="I553" s="16">
        <v>734.39</v>
      </c>
      <c r="J553" s="16" t="s">
        <v>220</v>
      </c>
      <c r="K553" s="16" t="s">
        <v>220</v>
      </c>
      <c r="L553" s="16" t="s">
        <v>220</v>
      </c>
      <c r="M553" s="17">
        <v>89</v>
      </c>
      <c r="N553" s="15">
        <v>0</v>
      </c>
      <c r="O553" s="15">
        <v>0</v>
      </c>
      <c r="P553" s="15">
        <v>0</v>
      </c>
      <c r="Q553" s="15">
        <v>0</v>
      </c>
      <c r="R553" s="18">
        <v>0</v>
      </c>
      <c r="S553" s="18">
        <v>0</v>
      </c>
      <c r="T553" s="19">
        <v>0</v>
      </c>
      <c r="U553" s="15">
        <v>0</v>
      </c>
      <c r="V553" s="20" t="s">
        <v>669</v>
      </c>
      <c r="W553" s="20" t="s">
        <v>1586</v>
      </c>
      <c r="X553" s="15" t="s">
        <v>861</v>
      </c>
    </row>
    <row r="554" spans="1:24" x14ac:dyDescent="0.25">
      <c r="A554" s="12" t="s">
        <v>753</v>
      </c>
      <c r="B554" s="13" t="s">
        <v>666</v>
      </c>
      <c r="C554" s="13" t="s">
        <v>777</v>
      </c>
      <c r="D554" s="14" t="str">
        <f>HYPERLINK(Tabulka48243[[#This Row],[Sloupec2]],Tabulka48243[[#This Row],[Sloupec1]])</f>
        <v>BYD BATTERYBOX PREMIUM HVS 2,56kWh</v>
      </c>
      <c r="E554" s="15">
        <v>336031</v>
      </c>
      <c r="F554" s="15">
        <v>2.56</v>
      </c>
      <c r="G554" s="16" t="s">
        <v>220</v>
      </c>
      <c r="H554" s="16" t="s">
        <v>220</v>
      </c>
      <c r="I554" s="16">
        <v>713.79</v>
      </c>
      <c r="J554" s="16" t="s">
        <v>220</v>
      </c>
      <c r="K554" s="16" t="s">
        <v>220</v>
      </c>
      <c r="L554" s="16" t="s">
        <v>220</v>
      </c>
      <c r="M554" s="17">
        <v>4</v>
      </c>
      <c r="N554" s="15">
        <v>0</v>
      </c>
      <c r="O554" s="15">
        <v>0</v>
      </c>
      <c r="P554" s="15">
        <v>0</v>
      </c>
      <c r="Q554" s="15">
        <v>0</v>
      </c>
      <c r="R554" s="18">
        <v>0</v>
      </c>
      <c r="S554" s="18">
        <v>0</v>
      </c>
      <c r="T554" s="19">
        <v>0</v>
      </c>
      <c r="U554" s="15">
        <v>0</v>
      </c>
      <c r="V554" s="20" t="s">
        <v>670</v>
      </c>
      <c r="W554" s="20" t="s">
        <v>1587</v>
      </c>
      <c r="X554" s="15" t="s">
        <v>861</v>
      </c>
    </row>
    <row r="555" spans="1:24" x14ac:dyDescent="0.25">
      <c r="A555" s="12" t="s">
        <v>753</v>
      </c>
      <c r="B555" s="13" t="s">
        <v>671</v>
      </c>
      <c r="C555" s="13" t="s">
        <v>309</v>
      </c>
      <c r="D555" s="14" t="str">
        <f>HYPERLINK(Tabulka48243[[#This Row],[Sloupec2]],Tabulka48243[[#This Row],[Sloupec1]])</f>
        <v>Pylontech Force H2 (FSC500M BMS) - FORPLFH2-BMS</v>
      </c>
      <c r="E555" s="15">
        <v>311001</v>
      </c>
      <c r="F555" s="15">
        <v>0</v>
      </c>
      <c r="G555" s="16" t="s">
        <v>220</v>
      </c>
      <c r="H555" s="16" t="s">
        <v>220</v>
      </c>
      <c r="I555" s="16">
        <v>449</v>
      </c>
      <c r="J555" s="16" t="s">
        <v>220</v>
      </c>
      <c r="K555" s="16" t="s">
        <v>220</v>
      </c>
      <c r="L555" s="16" t="s">
        <v>220</v>
      </c>
      <c r="M555" s="17">
        <v>1</v>
      </c>
      <c r="N555" s="15">
        <v>0</v>
      </c>
      <c r="O555" s="15">
        <v>0</v>
      </c>
      <c r="P555" s="15">
        <v>0</v>
      </c>
      <c r="Q555" s="15">
        <v>0</v>
      </c>
      <c r="R555" s="18">
        <v>10</v>
      </c>
      <c r="S555" s="18">
        <v>0</v>
      </c>
      <c r="T555" s="19">
        <v>0</v>
      </c>
      <c r="U555" s="15">
        <v>0</v>
      </c>
      <c r="V555" s="20" t="s">
        <v>672</v>
      </c>
      <c r="W555" s="20" t="s">
        <v>1588</v>
      </c>
      <c r="X555" s="15" t="s">
        <v>309</v>
      </c>
    </row>
    <row r="556" spans="1:24" x14ac:dyDescent="0.25">
      <c r="A556" s="12" t="s">
        <v>753</v>
      </c>
      <c r="B556" s="13" t="s">
        <v>671</v>
      </c>
      <c r="C556" s="13" t="s">
        <v>309</v>
      </c>
      <c r="D556" s="14" t="str">
        <f>HYPERLINK(Tabulka48243[[#This Row],[Sloupec2]],Tabulka48243[[#This Row],[Sloupec1]])</f>
        <v>Pylontech BMS SC0500A-100S řídící modul - PYSC0500A-100S</v>
      </c>
      <c r="E556" s="15">
        <v>311002</v>
      </c>
      <c r="F556" s="15">
        <v>0</v>
      </c>
      <c r="G556" s="16" t="s">
        <v>220</v>
      </c>
      <c r="H556" s="16" t="s">
        <v>220</v>
      </c>
      <c r="I556" s="16">
        <v>439</v>
      </c>
      <c r="J556" s="16" t="s">
        <v>220</v>
      </c>
      <c r="K556" s="16" t="s">
        <v>220</v>
      </c>
      <c r="L556" s="16" t="s">
        <v>220</v>
      </c>
      <c r="M556" s="17">
        <v>3</v>
      </c>
      <c r="N556" s="15">
        <v>0</v>
      </c>
      <c r="O556" s="15">
        <v>0</v>
      </c>
      <c r="P556" s="15">
        <v>0</v>
      </c>
      <c r="Q556" s="15">
        <v>0</v>
      </c>
      <c r="R556" s="18">
        <v>0</v>
      </c>
      <c r="S556" s="18">
        <v>0</v>
      </c>
      <c r="T556" s="19">
        <v>0</v>
      </c>
      <c r="U556" s="15">
        <v>0</v>
      </c>
      <c r="V556" s="20" t="s">
        <v>673</v>
      </c>
      <c r="W556" s="20" t="s">
        <v>1589</v>
      </c>
      <c r="X556" s="15" t="s">
        <v>309</v>
      </c>
    </row>
    <row r="557" spans="1:24" x14ac:dyDescent="0.25">
      <c r="A557" s="12" t="s">
        <v>753</v>
      </c>
      <c r="B557" s="13" t="s">
        <v>674</v>
      </c>
      <c r="C557" s="13" t="s">
        <v>777</v>
      </c>
      <c r="D557" s="14" t="str">
        <f>HYPERLINK(Tabulka48243[[#This Row],[Sloupec2]],Tabulka48243[[#This Row],[Sloupec1]])</f>
        <v>SYL HV BCU BOX-v2 - SYLHVBCUBOX-v2</v>
      </c>
      <c r="E557" s="15">
        <v>316002</v>
      </c>
      <c r="F557" s="15">
        <v>0</v>
      </c>
      <c r="G557" s="16" t="s">
        <v>220</v>
      </c>
      <c r="H557" s="16" t="s">
        <v>220</v>
      </c>
      <c r="I557" s="16">
        <v>60</v>
      </c>
      <c r="J557" s="16" t="s">
        <v>220</v>
      </c>
      <c r="K557" s="16" t="s">
        <v>220</v>
      </c>
      <c r="L557" s="16" t="s">
        <v>220</v>
      </c>
      <c r="M557" s="17">
        <v>18</v>
      </c>
      <c r="N557" s="15">
        <v>0</v>
      </c>
      <c r="O557" s="15">
        <v>0</v>
      </c>
      <c r="P557" s="15">
        <v>0</v>
      </c>
      <c r="Q557" s="15">
        <v>0</v>
      </c>
      <c r="R557" s="18">
        <v>0</v>
      </c>
      <c r="S557" s="18">
        <v>0</v>
      </c>
      <c r="T557" s="19">
        <v>0</v>
      </c>
      <c r="U557" s="15">
        <v>0</v>
      </c>
      <c r="V557" s="20" t="s">
        <v>675</v>
      </c>
      <c r="W557" s="20" t="s">
        <v>1590</v>
      </c>
      <c r="X557" s="15" t="s">
        <v>861</v>
      </c>
    </row>
    <row r="558" spans="1:24" x14ac:dyDescent="0.25">
      <c r="A558" s="12" t="s">
        <v>753</v>
      </c>
      <c r="B558" s="13" t="s">
        <v>674</v>
      </c>
      <c r="C558" s="13" t="s">
        <v>777</v>
      </c>
      <c r="D558" s="14" t="str">
        <f>HYPERLINK(Tabulka48243[[#This Row],[Sloupec2]],Tabulka48243[[#This Row],[Sloupec1]])</f>
        <v>SYL HV Battery modul SM3K7NE-v2 - SYLSM3K7NE-v2</v>
      </c>
      <c r="E558" s="15">
        <v>316033</v>
      </c>
      <c r="F558" s="15">
        <v>3.7</v>
      </c>
      <c r="G558" s="16" t="s">
        <v>220</v>
      </c>
      <c r="H558" s="16" t="s">
        <v>220</v>
      </c>
      <c r="I558" s="16">
        <v>599</v>
      </c>
      <c r="J558" s="16" t="s">
        <v>220</v>
      </c>
      <c r="K558" s="16" t="s">
        <v>220</v>
      </c>
      <c r="L558" s="16" t="s">
        <v>220</v>
      </c>
      <c r="M558" s="17">
        <v>25</v>
      </c>
      <c r="N558" s="15">
        <v>0</v>
      </c>
      <c r="O558" s="15">
        <v>0</v>
      </c>
      <c r="P558" s="15">
        <v>0</v>
      </c>
      <c r="Q558" s="15">
        <v>0</v>
      </c>
      <c r="R558" s="18">
        <v>0</v>
      </c>
      <c r="S558" s="18">
        <v>0</v>
      </c>
      <c r="T558" s="19">
        <v>0</v>
      </c>
      <c r="U558" s="15">
        <v>0</v>
      </c>
      <c r="V558" s="20" t="s">
        <v>676</v>
      </c>
      <c r="W558" s="20" t="s">
        <v>1591</v>
      </c>
      <c r="X558" s="15" t="s">
        <v>861</v>
      </c>
    </row>
    <row r="559" spans="1:24" x14ac:dyDescent="0.25">
      <c r="A559" s="12" t="s">
        <v>3</v>
      </c>
      <c r="B559" s="13" t="s">
        <v>215</v>
      </c>
      <c r="C559" s="13" t="s">
        <v>216</v>
      </c>
      <c r="D559" s="14" t="str">
        <f>HYPERLINK(Tabulka48243[[#This Row],[Sloupec2]],Tabulka48243[[#This Row],[Sloupec1]])</f>
        <v>PV-Panel SOLSOL LL-YT100W mobilni panel</v>
      </c>
      <c r="E559" s="15">
        <v>120101</v>
      </c>
      <c r="F559" s="15">
        <v>100</v>
      </c>
      <c r="G559" s="16" t="s">
        <v>220</v>
      </c>
      <c r="H559" s="16" t="s">
        <v>220</v>
      </c>
      <c r="I559" s="16">
        <v>70.17</v>
      </c>
      <c r="J559" s="16" t="s">
        <v>220</v>
      </c>
      <c r="K559" s="16" t="s">
        <v>220</v>
      </c>
      <c r="L559" s="16" t="s">
        <v>220</v>
      </c>
      <c r="M559" s="17">
        <v>197</v>
      </c>
      <c r="N559" s="15">
        <v>0</v>
      </c>
      <c r="O559" s="15">
        <v>0</v>
      </c>
      <c r="P559" s="15">
        <v>0</v>
      </c>
      <c r="Q559" s="15">
        <v>0</v>
      </c>
      <c r="R559" s="18">
        <v>0</v>
      </c>
      <c r="S559" s="18">
        <v>0</v>
      </c>
      <c r="T559" s="19">
        <v>0</v>
      </c>
      <c r="U559" s="15">
        <v>0</v>
      </c>
      <c r="V559" s="20" t="s">
        <v>217</v>
      </c>
      <c r="W559" s="20" t="s">
        <v>1168</v>
      </c>
      <c r="X559" s="15" t="s">
        <v>838</v>
      </c>
    </row>
    <row r="560" spans="1:24" x14ac:dyDescent="0.25">
      <c r="A560" s="12" t="s">
        <v>753</v>
      </c>
      <c r="B560" s="13" t="s">
        <v>677</v>
      </c>
      <c r="C560" s="13" t="s">
        <v>778</v>
      </c>
      <c r="D560" s="14" t="str">
        <f>HYPERLINK(Tabulka48243[[#This Row],[Sloupec2]],Tabulka48243[[#This Row],[Sloupec1]])</f>
        <v>Shenzhen LianLiSolar DC5521 to MC4 cable</v>
      </c>
      <c r="E560" s="15">
        <v>120103</v>
      </c>
      <c r="F560" s="15">
        <v>0</v>
      </c>
      <c r="G560" s="16" t="s">
        <v>220</v>
      </c>
      <c r="H560" s="16" t="s">
        <v>220</v>
      </c>
      <c r="I560" s="16">
        <v>4</v>
      </c>
      <c r="J560" s="16" t="s">
        <v>220</v>
      </c>
      <c r="K560" s="16" t="s">
        <v>220</v>
      </c>
      <c r="L560" s="16" t="s">
        <v>220</v>
      </c>
      <c r="M560" s="17">
        <v>296</v>
      </c>
      <c r="N560" s="15">
        <v>0</v>
      </c>
      <c r="O560" s="15">
        <v>0</v>
      </c>
      <c r="P560" s="15">
        <v>0</v>
      </c>
      <c r="Q560" s="15">
        <v>0</v>
      </c>
      <c r="R560" s="18">
        <v>0</v>
      </c>
      <c r="S560" s="18">
        <v>0</v>
      </c>
      <c r="T560" s="19">
        <v>0</v>
      </c>
      <c r="U560" s="15">
        <v>0</v>
      </c>
      <c r="V560" s="20" t="s">
        <v>678</v>
      </c>
      <c r="W560" s="20" t="s">
        <v>1592</v>
      </c>
      <c r="X560" s="15" t="s">
        <v>1046</v>
      </c>
    </row>
    <row r="561" spans="1:24" x14ac:dyDescent="0.25">
      <c r="A561" s="12" t="s">
        <v>753</v>
      </c>
      <c r="B561" s="13" t="s">
        <v>677</v>
      </c>
      <c r="C561" s="13" t="s">
        <v>778</v>
      </c>
      <c r="D561" s="14" t="str">
        <f>HYPERLINK(Tabulka48243[[#This Row],[Sloupec2]],Tabulka48243[[#This Row],[Sloupec1]])</f>
        <v>Shenzhen LianLiSolar LL-CA06 - MC4 to 6 connectors</v>
      </c>
      <c r="E561" s="15">
        <v>120104</v>
      </c>
      <c r="F561" s="15">
        <v>0</v>
      </c>
      <c r="G561" s="16" t="s">
        <v>220</v>
      </c>
      <c r="H561" s="16" t="s">
        <v>220</v>
      </c>
      <c r="I561" s="16">
        <v>4.9000000000000004</v>
      </c>
      <c r="J561" s="16" t="s">
        <v>220</v>
      </c>
      <c r="K561" s="16" t="s">
        <v>220</v>
      </c>
      <c r="L561" s="16" t="s">
        <v>220</v>
      </c>
      <c r="M561" s="17">
        <v>30</v>
      </c>
      <c r="N561" s="15">
        <v>0</v>
      </c>
      <c r="O561" s="15">
        <v>0</v>
      </c>
      <c r="P561" s="15">
        <v>0</v>
      </c>
      <c r="Q561" s="15">
        <v>0</v>
      </c>
      <c r="R561" s="18">
        <v>0</v>
      </c>
      <c r="S561" s="18">
        <v>0</v>
      </c>
      <c r="T561" s="19">
        <v>0</v>
      </c>
      <c r="U561" s="15">
        <v>0</v>
      </c>
      <c r="V561" s="20" t="s">
        <v>679</v>
      </c>
      <c r="W561" s="20" t="s">
        <v>1593</v>
      </c>
      <c r="X561" s="15" t="s">
        <v>1046</v>
      </c>
    </row>
    <row r="562" spans="1:24" x14ac:dyDescent="0.25">
      <c r="A562" s="12" t="s">
        <v>755</v>
      </c>
      <c r="B562" s="13" t="s">
        <v>680</v>
      </c>
      <c r="C562" s="13" t="s">
        <v>755</v>
      </c>
      <c r="D562" s="14" t="str">
        <f>HYPERLINK(Tabulka48243[[#This Row],[Sloupec2]],Tabulka48243[[#This Row],[Sloupec1]])</f>
        <v>Dispatch management - RTU switchboard incl. FVE + 10 hours of projection</v>
      </c>
      <c r="E562" s="15">
        <v>920036</v>
      </c>
      <c r="F562" s="15">
        <v>0</v>
      </c>
      <c r="G562" s="16" t="s">
        <v>220</v>
      </c>
      <c r="H562" s="16" t="s">
        <v>220</v>
      </c>
      <c r="I562" s="16">
        <v>7757.94</v>
      </c>
      <c r="J562" s="16" t="s">
        <v>220</v>
      </c>
      <c r="K562" s="16" t="s">
        <v>220</v>
      </c>
      <c r="L562" s="16" t="s">
        <v>220</v>
      </c>
      <c r="M562" s="17">
        <v>2</v>
      </c>
      <c r="N562" s="15">
        <v>0</v>
      </c>
      <c r="O562" s="15">
        <v>0</v>
      </c>
      <c r="P562" s="15">
        <v>0</v>
      </c>
      <c r="Q562" s="15">
        <v>0</v>
      </c>
      <c r="R562" s="18">
        <v>0</v>
      </c>
      <c r="S562" s="18">
        <v>0</v>
      </c>
      <c r="T562" s="19">
        <v>0</v>
      </c>
      <c r="U562" s="15">
        <v>0</v>
      </c>
      <c r="V562" s="20" t="s">
        <v>681</v>
      </c>
      <c r="W562" s="20" t="s">
        <v>1594</v>
      </c>
      <c r="X562" s="15" t="s">
        <v>1047</v>
      </c>
    </row>
    <row r="563" spans="1:24" x14ac:dyDescent="0.25">
      <c r="A563" s="12" t="s">
        <v>755</v>
      </c>
      <c r="B563" s="13" t="s">
        <v>680</v>
      </c>
      <c r="C563" s="13" t="s">
        <v>755</v>
      </c>
      <c r="D563" s="14" t="str">
        <f>HYPERLINK(Tabulka48243[[#This Row],[Sloupec2]],Tabulka48243[[#This Row],[Sloupec1]])</f>
        <v>Dispatch control - sub switchboard</v>
      </c>
      <c r="E563" s="15">
        <v>920037</v>
      </c>
      <c r="F563" s="15">
        <v>0</v>
      </c>
      <c r="G563" s="16" t="s">
        <v>220</v>
      </c>
      <c r="H563" s="16" t="s">
        <v>220</v>
      </c>
      <c r="I563" s="16">
        <v>2878.19</v>
      </c>
      <c r="J563" s="16" t="s">
        <v>220</v>
      </c>
      <c r="K563" s="16" t="s">
        <v>220</v>
      </c>
      <c r="L563" s="16" t="s">
        <v>220</v>
      </c>
      <c r="M563" s="17">
        <v>0</v>
      </c>
      <c r="N563" s="15">
        <v>0</v>
      </c>
      <c r="O563" s="15">
        <v>0</v>
      </c>
      <c r="P563" s="15">
        <v>0</v>
      </c>
      <c r="Q563" s="15">
        <v>0</v>
      </c>
      <c r="R563" s="18">
        <v>0</v>
      </c>
      <c r="S563" s="18">
        <v>0</v>
      </c>
      <c r="T563" s="19">
        <v>0</v>
      </c>
      <c r="U563" s="15">
        <v>0</v>
      </c>
      <c r="V563" s="20" t="s">
        <v>682</v>
      </c>
      <c r="W563" s="20" t="s">
        <v>1595</v>
      </c>
      <c r="X563" s="15" t="s">
        <v>1048</v>
      </c>
    </row>
    <row r="564" spans="1:24" x14ac:dyDescent="0.25">
      <c r="A564" s="12" t="s">
        <v>755</v>
      </c>
      <c r="B564" s="13" t="s">
        <v>680</v>
      </c>
      <c r="C564" s="13" t="s">
        <v>755</v>
      </c>
      <c r="D564" s="14" t="str">
        <f>HYPERLINK(Tabulka48243[[#This Row],[Sloupec2]],Tabulka48243[[#This Row],[Sloupec1]])</f>
        <v>Dispatcher control - digital panel multimeter PLA33RXEDL</v>
      </c>
      <c r="E564" s="15">
        <v>920038</v>
      </c>
      <c r="F564" s="15">
        <v>0</v>
      </c>
      <c r="G564" s="16" t="s">
        <v>220</v>
      </c>
      <c r="H564" s="16" t="s">
        <v>220</v>
      </c>
      <c r="I564" s="16">
        <v>821.43</v>
      </c>
      <c r="J564" s="16" t="s">
        <v>220</v>
      </c>
      <c r="K564" s="16" t="s">
        <v>220</v>
      </c>
      <c r="L564" s="16" t="s">
        <v>220</v>
      </c>
      <c r="M564" s="17">
        <v>0</v>
      </c>
      <c r="N564" s="15">
        <v>0</v>
      </c>
      <c r="O564" s="15">
        <v>0</v>
      </c>
      <c r="P564" s="15">
        <v>0</v>
      </c>
      <c r="Q564" s="15">
        <v>0</v>
      </c>
      <c r="R564" s="18">
        <v>0</v>
      </c>
      <c r="S564" s="18">
        <v>0</v>
      </c>
      <c r="T564" s="19">
        <v>0</v>
      </c>
      <c r="U564" s="15">
        <v>0</v>
      </c>
      <c r="V564" s="20" t="s">
        <v>683</v>
      </c>
      <c r="W564" s="20" t="s">
        <v>1596</v>
      </c>
      <c r="X564" s="15" t="s">
        <v>1049</v>
      </c>
    </row>
    <row r="565" spans="1:24" x14ac:dyDescent="0.25">
      <c r="A565" s="12" t="s">
        <v>755</v>
      </c>
      <c r="B565" s="13" t="s">
        <v>680</v>
      </c>
      <c r="C565" s="13" t="s">
        <v>755</v>
      </c>
      <c r="D565" s="14" t="str">
        <f>HYPERLINK(Tabulka48243[[#This Row],[Sloupec2]],Tabulka48243[[#This Row],[Sloupec1]])</f>
        <v>Dispatch management - Design work (optional) - control and possible comments on project documentation</v>
      </c>
      <c r="E565" s="15">
        <v>920039</v>
      </c>
      <c r="F565" s="15">
        <v>0</v>
      </c>
      <c r="G565" s="16" t="s">
        <v>220</v>
      </c>
      <c r="H565" s="16" t="s">
        <v>220</v>
      </c>
      <c r="I565" s="16">
        <v>1523.89</v>
      </c>
      <c r="J565" s="16" t="s">
        <v>220</v>
      </c>
      <c r="K565" s="16" t="s">
        <v>220</v>
      </c>
      <c r="L565" s="16" t="s">
        <v>220</v>
      </c>
      <c r="M565" s="17">
        <v>0</v>
      </c>
      <c r="N565" s="15">
        <v>0</v>
      </c>
      <c r="O565" s="15">
        <v>0</v>
      </c>
      <c r="P565" s="15">
        <v>0</v>
      </c>
      <c r="Q565" s="15">
        <v>0</v>
      </c>
      <c r="R565" s="18">
        <v>0</v>
      </c>
      <c r="S565" s="18">
        <v>0</v>
      </c>
      <c r="T565" s="19">
        <v>0</v>
      </c>
      <c r="U565" s="15">
        <v>0</v>
      </c>
      <c r="V565" s="20" t="s">
        <v>684</v>
      </c>
      <c r="W565" s="20" t="s">
        <v>1597</v>
      </c>
      <c r="X565" s="15" t="s">
        <v>1050</v>
      </c>
    </row>
    <row r="566" spans="1:24" x14ac:dyDescent="0.25">
      <c r="A566" s="12" t="s">
        <v>755</v>
      </c>
      <c r="B566" s="13" t="s">
        <v>680</v>
      </c>
      <c r="C566" s="13" t="s">
        <v>755</v>
      </c>
      <c r="D566" s="14" t="str">
        <f>HYPERLINK(Tabulka48243[[#This Row],[Sloupec2]],Tabulka48243[[#This Row],[Sloupec1]])</f>
        <v>Dispatch management - customer adjustments - 1 hour of programmer work</v>
      </c>
      <c r="E566" s="15">
        <v>920040</v>
      </c>
      <c r="F566" s="15">
        <v>0</v>
      </c>
      <c r="G566" s="16" t="s">
        <v>220</v>
      </c>
      <c r="H566" s="16" t="s">
        <v>220</v>
      </c>
      <c r="I566" s="16">
        <v>66.67</v>
      </c>
      <c r="J566" s="16" t="s">
        <v>220</v>
      </c>
      <c r="K566" s="16" t="s">
        <v>220</v>
      </c>
      <c r="L566" s="16" t="s">
        <v>220</v>
      </c>
      <c r="M566" s="17">
        <v>0</v>
      </c>
      <c r="N566" s="15">
        <v>0</v>
      </c>
      <c r="O566" s="15">
        <v>0</v>
      </c>
      <c r="P566" s="15">
        <v>0</v>
      </c>
      <c r="Q566" s="15">
        <v>0</v>
      </c>
      <c r="R566" s="18">
        <v>0</v>
      </c>
      <c r="S566" s="18">
        <v>0</v>
      </c>
      <c r="T566" s="19">
        <v>0</v>
      </c>
      <c r="U566" s="15">
        <v>0</v>
      </c>
      <c r="V566" s="20" t="s">
        <v>685</v>
      </c>
      <c r="W566" s="20" t="s">
        <v>1598</v>
      </c>
      <c r="X566" s="15" t="s">
        <v>1051</v>
      </c>
    </row>
    <row r="567" spans="1:24" x14ac:dyDescent="0.25">
      <c r="A567" s="12" t="s">
        <v>686</v>
      </c>
      <c r="B567" s="13" t="s">
        <v>548</v>
      </c>
      <c r="C567" s="13" t="s">
        <v>686</v>
      </c>
      <c r="D567" s="14" t="str">
        <f>HYPERLINK(Tabulka48243[[#This Row],[Sloupec2]],Tabulka48243[[#This Row],[Sloupec1]])</f>
        <v>Commisioning service WIT</v>
      </c>
      <c r="E567" s="15" t="s">
        <v>687</v>
      </c>
      <c r="F567" s="15">
        <v>0</v>
      </c>
      <c r="G567" s="16" t="s">
        <v>220</v>
      </c>
      <c r="H567" s="16" t="s">
        <v>220</v>
      </c>
      <c r="I567" s="16">
        <v>500</v>
      </c>
      <c r="J567" s="16" t="s">
        <v>220</v>
      </c>
      <c r="K567" s="16" t="s">
        <v>220</v>
      </c>
      <c r="L567" s="16" t="s">
        <v>220</v>
      </c>
      <c r="M567" s="17">
        <v>0</v>
      </c>
      <c r="N567" s="15">
        <v>0</v>
      </c>
      <c r="O567" s="15">
        <v>0</v>
      </c>
      <c r="P567" s="15">
        <v>0</v>
      </c>
      <c r="Q567" s="15">
        <v>0</v>
      </c>
      <c r="R567" s="18">
        <v>0</v>
      </c>
      <c r="S567" s="18">
        <v>0</v>
      </c>
      <c r="T567" s="19">
        <v>0</v>
      </c>
      <c r="U567" s="15">
        <v>0</v>
      </c>
      <c r="V567" s="20" t="s">
        <v>688</v>
      </c>
      <c r="W567" s="20" t="s">
        <v>1599</v>
      </c>
      <c r="X567" s="15" t="s">
        <v>1052</v>
      </c>
    </row>
    <row r="568" spans="1:24" x14ac:dyDescent="0.25">
      <c r="B568" s="21"/>
      <c r="C568" s="21"/>
      <c r="D568" s="22"/>
      <c r="E568" s="23"/>
      <c r="F568" s="23"/>
      <c r="G568" s="24"/>
      <c r="H568" s="24"/>
      <c r="I568" s="24"/>
      <c r="J568" s="24"/>
      <c r="K568" s="24"/>
      <c r="L568" s="24"/>
      <c r="M568" s="25"/>
      <c r="N568" s="23"/>
      <c r="O568" s="23"/>
      <c r="P568" s="23"/>
      <c r="Q568" s="23"/>
      <c r="R568" s="26"/>
      <c r="S568" s="26"/>
      <c r="T568" s="27"/>
      <c r="U568" s="23"/>
      <c r="V568" s="23"/>
      <c r="W568" s="23"/>
      <c r="X568" s="23"/>
    </row>
    <row r="569" spans="1:24" x14ac:dyDescent="0.25">
      <c r="A569" t="s">
        <v>746</v>
      </c>
    </row>
    <row r="570" spans="1:24" x14ac:dyDescent="0.25">
      <c r="A570" t="s">
        <v>747</v>
      </c>
    </row>
    <row r="571" spans="1:24" x14ac:dyDescent="0.25">
      <c r="A571" t="s">
        <v>748</v>
      </c>
    </row>
    <row r="572" spans="1:24" x14ac:dyDescent="0.25">
      <c r="A572" t="s">
        <v>749</v>
      </c>
    </row>
    <row r="573" spans="1:24" x14ac:dyDescent="0.25">
      <c r="A573" t="s">
        <v>750</v>
      </c>
    </row>
    <row r="574" spans="1:24" x14ac:dyDescent="0.25">
      <c r="A574" t="s">
        <v>751</v>
      </c>
    </row>
    <row r="575" spans="1:24" x14ac:dyDescent="0.25">
      <c r="A575" t="s">
        <v>752</v>
      </c>
    </row>
  </sheetData>
  <sheetProtection algorithmName="SHA-512" hashValue="+2NxZa4zYWmPiWVU0cGAPEu2A5TzXwoA4/Nd2SjkvdtCwYBA7Xkoyo19OunX/h7Jc3iefqjHFB6tVO4Ef7emvw==" saltValue="ADditPIbVXlK1HqpV5kgSA==" spinCount="100000" sheet="1" autoFilter="0" pivotTables="0"/>
  <phoneticPr fontId="10" type="noConversion"/>
  <hyperlinks>
    <hyperlink ref="W5" r:id="rId1" display="https://solsol.cz/en/plu/101406" xr:uid="{B7BB70B0-5D4E-483A-8B11-D36BDD09A4C4}"/>
  </hyperlinks>
  <pageMargins left="0.70866141732283472" right="0.70866141732283472" top="0.78740157480314965" bottom="0.78740157480314965" header="0.31496062992125984" footer="0.31496062992125984"/>
  <pageSetup paperSize="9" scale="20" fitToHeight="8" orientation="landscape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F7FB1-B144-4392-AD45-86B472DFE7C6}">
  <dimension ref="A1:Q127"/>
  <sheetViews>
    <sheetView workbookViewId="0">
      <selection activeCell="D8" sqref="D8"/>
    </sheetView>
  </sheetViews>
  <sheetFormatPr defaultRowHeight="15" x14ac:dyDescent="0.25"/>
  <cols>
    <col min="1" max="1" width="28.28515625" customWidth="1"/>
    <col min="2" max="2" width="35.28515625" style="28" bestFit="1" customWidth="1"/>
    <col min="3" max="3" width="34.28515625" customWidth="1"/>
    <col min="4" max="4" width="47.5703125" customWidth="1"/>
    <col min="5" max="5" width="14.7109375" customWidth="1"/>
    <col min="6" max="6" width="29.28515625" customWidth="1"/>
    <col min="7" max="7" width="19.28515625" style="29" customWidth="1"/>
    <col min="8" max="8" width="16.85546875" customWidth="1"/>
    <col min="9" max="9" width="13" hidden="1" customWidth="1"/>
    <col min="10" max="12" width="9.140625" hidden="1" customWidth="1"/>
    <col min="13" max="13" width="28.28515625" hidden="1" customWidth="1"/>
    <col min="14" max="14" width="9.140625" hidden="1" customWidth="1"/>
    <col min="15" max="15" width="32.42578125" hidden="1" customWidth="1"/>
    <col min="16" max="16" width="14.42578125" hidden="1" customWidth="1"/>
    <col min="17" max="17" width="9.140625" customWidth="1"/>
  </cols>
  <sheetData>
    <row r="1" spans="1:16" ht="15.75" thickBot="1" x14ac:dyDescent="0.3">
      <c r="I1" t="s">
        <v>689</v>
      </c>
      <c r="J1" t="s">
        <v>689</v>
      </c>
      <c r="K1" t="s">
        <v>689</v>
      </c>
      <c r="L1" t="s">
        <v>689</v>
      </c>
      <c r="M1" t="s">
        <v>689</v>
      </c>
      <c r="N1" t="s">
        <v>689</v>
      </c>
      <c r="O1" t="s">
        <v>689</v>
      </c>
      <c r="P1" t="s">
        <v>689</v>
      </c>
    </row>
    <row r="2" spans="1:16" ht="15.75" x14ac:dyDescent="0.25">
      <c r="B2" s="30" t="s">
        <v>709</v>
      </c>
      <c r="C2" s="31" t="s">
        <v>690</v>
      </c>
      <c r="D2" s="30" t="s">
        <v>1604</v>
      </c>
      <c r="E2" s="31">
        <v>40</v>
      </c>
      <c r="I2">
        <v>5</v>
      </c>
      <c r="J2">
        <v>5</v>
      </c>
      <c r="K2">
        <v>0</v>
      </c>
      <c r="L2" t="s">
        <v>1611</v>
      </c>
      <c r="M2" t="s">
        <v>691</v>
      </c>
      <c r="N2" t="s">
        <v>692</v>
      </c>
      <c r="O2" t="s">
        <v>428</v>
      </c>
      <c r="P2" t="s">
        <v>1612</v>
      </c>
    </row>
    <row r="3" spans="1:16" ht="15.75" x14ac:dyDescent="0.25">
      <c r="B3" s="32" t="s">
        <v>1600</v>
      </c>
      <c r="C3" s="33">
        <f>B12</f>
        <v>50</v>
      </c>
      <c r="D3" s="32" t="s">
        <v>1605</v>
      </c>
      <c r="E3" s="34">
        <v>200.62</v>
      </c>
      <c r="I3">
        <v>14.33</v>
      </c>
      <c r="J3">
        <v>10</v>
      </c>
      <c r="K3" s="35">
        <v>71.650000000000006</v>
      </c>
      <c r="L3" t="s">
        <v>1612</v>
      </c>
      <c r="M3" t="s">
        <v>693</v>
      </c>
      <c r="N3" t="s">
        <v>694</v>
      </c>
      <c r="O3" t="s">
        <v>429</v>
      </c>
      <c r="P3" s="36" t="s">
        <v>695</v>
      </c>
    </row>
    <row r="4" spans="1:16" ht="16.5" thickBot="1" x14ac:dyDescent="0.3">
      <c r="B4" s="32" t="s">
        <v>1601</v>
      </c>
      <c r="C4" s="33" t="s">
        <v>1612</v>
      </c>
      <c r="D4" s="37" t="s">
        <v>1606</v>
      </c>
      <c r="E4" s="38">
        <v>15</v>
      </c>
      <c r="J4">
        <v>15</v>
      </c>
      <c r="K4" s="35">
        <v>85.98</v>
      </c>
      <c r="M4" t="s">
        <v>333</v>
      </c>
      <c r="N4" t="s">
        <v>696</v>
      </c>
      <c r="P4" s="36" t="s">
        <v>697</v>
      </c>
    </row>
    <row r="5" spans="1:16" ht="15.75" x14ac:dyDescent="0.25">
      <c r="B5" s="32" t="s">
        <v>1602</v>
      </c>
      <c r="C5" s="33" t="s">
        <v>1611</v>
      </c>
      <c r="D5" s="39"/>
      <c r="E5" s="39"/>
      <c r="J5">
        <v>20</v>
      </c>
      <c r="K5" s="35">
        <v>100.31</v>
      </c>
      <c r="M5" t="s">
        <v>334</v>
      </c>
      <c r="N5" t="s">
        <v>698</v>
      </c>
      <c r="P5" s="36" t="s">
        <v>699</v>
      </c>
    </row>
    <row r="6" spans="1:16" ht="15.75" x14ac:dyDescent="0.25">
      <c r="B6" s="32" t="s">
        <v>922</v>
      </c>
      <c r="C6" s="33" t="s">
        <v>428</v>
      </c>
      <c r="J6">
        <v>25</v>
      </c>
      <c r="K6" s="35">
        <v>114.64</v>
      </c>
      <c r="M6" t="s">
        <v>335</v>
      </c>
      <c r="N6" t="s">
        <v>700</v>
      </c>
      <c r="P6" s="36" t="s">
        <v>701</v>
      </c>
    </row>
    <row r="7" spans="1:16" ht="16.5" customHeight="1" thickBot="1" x14ac:dyDescent="0.3">
      <c r="B7" s="37" t="s">
        <v>1603</v>
      </c>
      <c r="C7" s="38" t="s">
        <v>1612</v>
      </c>
      <c r="J7">
        <v>30</v>
      </c>
      <c r="K7" s="35">
        <v>128.97</v>
      </c>
      <c r="M7" t="s">
        <v>690</v>
      </c>
      <c r="N7" t="s">
        <v>702</v>
      </c>
    </row>
    <row r="8" spans="1:16" x14ac:dyDescent="0.25">
      <c r="J8">
        <v>35</v>
      </c>
      <c r="K8" s="35">
        <v>143.30000000000001</v>
      </c>
      <c r="M8" t="s">
        <v>703</v>
      </c>
      <c r="N8" t="s">
        <v>704</v>
      </c>
    </row>
    <row r="9" spans="1:16" x14ac:dyDescent="0.25">
      <c r="J9">
        <v>40</v>
      </c>
      <c r="K9" s="35">
        <v>157.63</v>
      </c>
      <c r="M9" t="s">
        <v>705</v>
      </c>
      <c r="N9" t="s">
        <v>706</v>
      </c>
    </row>
    <row r="10" spans="1:16" x14ac:dyDescent="0.25">
      <c r="J10">
        <v>45</v>
      </c>
      <c r="K10" s="35">
        <v>171.96</v>
      </c>
      <c r="M10" s="40" t="s">
        <v>304</v>
      </c>
      <c r="N10" t="s">
        <v>692</v>
      </c>
    </row>
    <row r="11" spans="1:16" ht="15.75" x14ac:dyDescent="0.25">
      <c r="A11" s="41" t="s">
        <v>709</v>
      </c>
      <c r="B11" s="42" t="s">
        <v>1607</v>
      </c>
      <c r="C11" s="42" t="s">
        <v>0</v>
      </c>
      <c r="D11" s="42" t="s">
        <v>707</v>
      </c>
      <c r="E11" s="42" t="s">
        <v>1608</v>
      </c>
      <c r="F11" s="42" t="s">
        <v>1609</v>
      </c>
      <c r="G11" s="43" t="s">
        <v>1610</v>
      </c>
      <c r="J11">
        <v>50</v>
      </c>
      <c r="K11" s="35">
        <v>186.29</v>
      </c>
    </row>
    <row r="12" spans="1:16" x14ac:dyDescent="0.25">
      <c r="A12" s="44" t="str" cm="1">
        <f t="array" ref="A12:G26">_xlfn._xlws.FILTER(Tabulka25[#All],Tabulka25[[#All],[Technologie]]=C2)</f>
        <v>Growatt WIT 50KTL3-HU</v>
      </c>
      <c r="B12" s="44">
        <v>50</v>
      </c>
      <c r="C12" s="44">
        <v>209504</v>
      </c>
      <c r="D12" s="44" t="str">
        <v>Growatt WIT 50K-HU</v>
      </c>
      <c r="E12" s="44" t="str">
        <v>Erforderlich</v>
      </c>
      <c r="F12" s="44">
        <v>15</v>
      </c>
      <c r="G12" s="45">
        <v>90000</v>
      </c>
      <c r="J12">
        <v>55</v>
      </c>
      <c r="K12" s="35">
        <v>200.62</v>
      </c>
    </row>
    <row r="13" spans="1:16" x14ac:dyDescent="0.25">
      <c r="A13" s="46" t="str">
        <v>Growatt WIT 50KTL3-HU</v>
      </c>
      <c r="B13" s="46">
        <v>50</v>
      </c>
      <c r="C13" s="46">
        <v>309141</v>
      </c>
      <c r="D13" s="46" t="str">
        <v>Baterie Growatt APX 14.3P-B1</v>
      </c>
      <c r="E13" s="46" t="str">
        <v>Erforderlich</v>
      </c>
      <c r="F13" s="46">
        <v>210</v>
      </c>
      <c r="G13" s="47">
        <v>539385</v>
      </c>
      <c r="J13">
        <v>60</v>
      </c>
    </row>
    <row r="14" spans="1:16" x14ac:dyDescent="0.25">
      <c r="A14" s="44" t="str">
        <v>Growatt WIT 50KTL3-HU</v>
      </c>
      <c r="B14" s="44">
        <v>50</v>
      </c>
      <c r="C14" s="44">
        <v>309005</v>
      </c>
      <c r="D14" s="44" t="str">
        <v>Growatt APX 14.3P BMS (100083-P1-EU) 71-114kWh</v>
      </c>
      <c r="E14" s="44" t="str">
        <v>Erforderlich</v>
      </c>
      <c r="F14" s="44">
        <v>0</v>
      </c>
      <c r="G14" s="45">
        <v>0</v>
      </c>
    </row>
    <row r="15" spans="1:16" x14ac:dyDescent="0.25">
      <c r="A15" s="46" t="str">
        <v>Growatt WIT 50KTL3-HU</v>
      </c>
      <c r="B15" s="46">
        <v>50</v>
      </c>
      <c r="C15" s="46">
        <v>309004</v>
      </c>
      <c r="D15" s="46" t="str">
        <v>Growatt APX 14.3P BMS (HVC100140-C1) 129-200kWh</v>
      </c>
      <c r="E15" s="46" t="str">
        <v>Erforderlich</v>
      </c>
      <c r="F15" s="46">
        <v>15</v>
      </c>
      <c r="G15" s="47">
        <v>18496.5</v>
      </c>
    </row>
    <row r="16" spans="1:16" x14ac:dyDescent="0.25">
      <c r="A16" s="44" t="str">
        <v>Growatt WIT 50KTL3-HU</v>
      </c>
      <c r="B16" s="44">
        <v>50</v>
      </c>
      <c r="C16" s="44">
        <v>509016</v>
      </c>
      <c r="D16" s="44" t="str">
        <v>Base Growatt APX 14.3P-B1 Battery Base</v>
      </c>
      <c r="E16" s="44" t="str">
        <v>Erforderlich</v>
      </c>
      <c r="F16" s="44">
        <v>30</v>
      </c>
      <c r="G16" s="45">
        <v>5775</v>
      </c>
    </row>
    <row r="17" spans="1:7" x14ac:dyDescent="0.25">
      <c r="A17" s="46" t="str">
        <v>Growatt WIT 50KTL3-HU</v>
      </c>
      <c r="B17" s="46">
        <v>50</v>
      </c>
      <c r="C17" s="46">
        <v>509025</v>
      </c>
      <c r="D17" s="46" t="str">
        <v>Kabel Growatt APX14.3P-B1 Battery cable</v>
      </c>
      <c r="E17" s="46" t="str">
        <v>Erforderlich</v>
      </c>
      <c r="F17" s="46">
        <v>15</v>
      </c>
      <c r="G17" s="47">
        <v>2689.5</v>
      </c>
    </row>
    <row r="18" spans="1:7" x14ac:dyDescent="0.25">
      <c r="A18" s="44" t="str">
        <v>Growatt WIT 50KTL3-HU</v>
      </c>
      <c r="B18" s="44">
        <v>50</v>
      </c>
      <c r="C18" s="44">
        <v>509141</v>
      </c>
      <c r="D18" s="44" t="str">
        <v>Growatt TPM-CT-E-EU (250/5A)</v>
      </c>
      <c r="E18" s="44" t="str">
        <v>Erforderlich</v>
      </c>
      <c r="F18" s="44">
        <v>15</v>
      </c>
      <c r="G18" s="45">
        <v>2871</v>
      </c>
    </row>
    <row r="19" spans="1:7" x14ac:dyDescent="0.25">
      <c r="A19" s="46" t="str">
        <v>Growatt WIT 50KTL3-HU</v>
      </c>
      <c r="B19" s="46">
        <v>50</v>
      </c>
      <c r="C19" s="46">
        <v>509142</v>
      </c>
      <c r="D19" s="46" t="str">
        <v>Growatt TPM-CT-E-EU (600/5A)</v>
      </c>
      <c r="E19" s="46" t="str">
        <v>Erforderlich</v>
      </c>
      <c r="F19" s="46">
        <v>0</v>
      </c>
      <c r="G19" s="47">
        <v>0</v>
      </c>
    </row>
    <row r="20" spans="1:7" x14ac:dyDescent="0.25">
      <c r="A20" s="44" t="str">
        <v>Growatt WIT 50KTL3-HU</v>
      </c>
      <c r="B20" s="44">
        <v>50</v>
      </c>
      <c r="C20" s="44">
        <v>509026</v>
      </c>
      <c r="D20" s="44" t="str">
        <v>Growatt APX14.3P-B1 Series cable</v>
      </c>
      <c r="E20" s="44" t="str">
        <v>Zubehör</v>
      </c>
      <c r="F20" s="44">
        <v>15</v>
      </c>
      <c r="G20" s="48">
        <v>1386</v>
      </c>
    </row>
    <row r="21" spans="1:7" x14ac:dyDescent="0.25">
      <c r="A21" s="46" t="str">
        <v>Growatt WIT 50KTL3-HU</v>
      </c>
      <c r="B21" s="46">
        <v>50</v>
      </c>
      <c r="C21" s="46">
        <v>509161</v>
      </c>
      <c r="D21" s="46" t="str">
        <v>Growatt ShineWiLan-X2</v>
      </c>
      <c r="E21" s="46" t="str">
        <v>Erforderlich</v>
      </c>
      <c r="F21" s="46">
        <v>1</v>
      </c>
      <c r="G21" s="49">
        <v>25.2</v>
      </c>
    </row>
    <row r="22" spans="1:7" x14ac:dyDescent="0.25">
      <c r="A22" s="44" t="str">
        <v>Growatt WIT 50KTL3-HU</v>
      </c>
      <c r="B22" s="44">
        <v>50</v>
      </c>
      <c r="C22" s="44">
        <v>509100</v>
      </c>
      <c r="D22" s="44" t="str">
        <v>SEM-X (100kW)</v>
      </c>
      <c r="E22" s="44" t="str">
        <v>Zubehör</v>
      </c>
      <c r="F22" s="44">
        <v>0</v>
      </c>
      <c r="G22" s="45">
        <v>0</v>
      </c>
    </row>
    <row r="23" spans="1:7" x14ac:dyDescent="0.25">
      <c r="A23" s="46" t="str">
        <v>Growatt WIT 50KTL3-HU</v>
      </c>
      <c r="B23" s="46">
        <v>50</v>
      </c>
      <c r="C23" s="46">
        <v>509110</v>
      </c>
      <c r="D23" s="46" t="str">
        <v>SEM-X (300kW)</v>
      </c>
      <c r="E23" s="46" t="str">
        <v>Zubehör</v>
      </c>
      <c r="F23" s="46">
        <v>0</v>
      </c>
      <c r="G23" s="47">
        <v>0</v>
      </c>
    </row>
    <row r="24" spans="1:7" x14ac:dyDescent="0.25">
      <c r="A24" s="44" t="str">
        <v>Growatt WIT 50KTL3-HU</v>
      </c>
      <c r="B24" s="44">
        <v>50</v>
      </c>
      <c r="C24" s="44">
        <v>509120</v>
      </c>
      <c r="D24" s="44" t="str">
        <v>SEM-X (600kW)</v>
      </c>
      <c r="E24" s="44" t="str">
        <v>Zubehör</v>
      </c>
      <c r="F24" s="44">
        <v>0</v>
      </c>
      <c r="G24" s="45">
        <v>0</v>
      </c>
    </row>
    <row r="25" spans="1:7" x14ac:dyDescent="0.25">
      <c r="A25" s="46" t="str">
        <v>Growatt WIT 50KTL3-HU</v>
      </c>
      <c r="B25" s="46">
        <v>50</v>
      </c>
      <c r="C25" s="46">
        <v>509130</v>
      </c>
      <c r="D25" s="46" t="str">
        <v>SEM-X (1MW)</v>
      </c>
      <c r="E25" s="46" t="str">
        <v>Zubehör</v>
      </c>
      <c r="F25" s="46">
        <v>0</v>
      </c>
      <c r="G25" s="49">
        <v>0</v>
      </c>
    </row>
    <row r="26" spans="1:7" x14ac:dyDescent="0.25">
      <c r="A26" s="44" t="str">
        <v>Growatt WIT 50KTL3-HU</v>
      </c>
      <c r="B26" s="44">
        <v>50</v>
      </c>
      <c r="C26" s="44" t="str">
        <v>-</v>
      </c>
      <c r="D26" s="44" t="str">
        <v>-</v>
      </c>
      <c r="E26" s="44" t="str">
        <v>-</v>
      </c>
      <c r="F26" s="44" t="str">
        <v>Gesamtpreis</v>
      </c>
      <c r="G26" s="44">
        <v>660628.19999999995</v>
      </c>
    </row>
    <row r="27" spans="1:7" x14ac:dyDescent="0.25">
      <c r="D27" t="s">
        <v>708</v>
      </c>
    </row>
    <row r="29" spans="1:7" hidden="1" x14ac:dyDescent="0.25"/>
    <row r="30" spans="1:7" hidden="1" x14ac:dyDescent="0.25"/>
    <row r="31" spans="1:7" hidden="1" x14ac:dyDescent="0.25"/>
    <row r="32" spans="1:7" ht="15.75" hidden="1" x14ac:dyDescent="0.25">
      <c r="A32" s="41" t="s">
        <v>709</v>
      </c>
      <c r="B32" s="42" t="s">
        <v>1607</v>
      </c>
      <c r="C32" s="42" t="s">
        <v>0</v>
      </c>
      <c r="D32" s="42" t="s">
        <v>707</v>
      </c>
      <c r="E32" s="42" t="s">
        <v>1608</v>
      </c>
      <c r="F32" s="42" t="s">
        <v>1609</v>
      </c>
      <c r="G32" s="43" t="s">
        <v>1610</v>
      </c>
    </row>
    <row r="33" spans="1:9" hidden="1" x14ac:dyDescent="0.25">
      <c r="A33" s="50" t="s">
        <v>691</v>
      </c>
      <c r="B33" s="46">
        <v>10</v>
      </c>
      <c r="C33" s="51">
        <v>209104</v>
      </c>
      <c r="D33" s="52" t="s">
        <v>710</v>
      </c>
      <c r="E33" s="52" t="s">
        <v>1613</v>
      </c>
      <c r="F33" s="46">
        <f>$E$4</f>
        <v>15</v>
      </c>
      <c r="G33" s="53">
        <f>VLOOKUP(Tabulka25[[#This Row],[PLU]],'Preisliste 11'!E:I,5,0)*Tabulka25[[#This Row],[Menge]]</f>
        <v>13860</v>
      </c>
    </row>
    <row r="34" spans="1:9" hidden="1" x14ac:dyDescent="0.25">
      <c r="A34" s="50" t="s">
        <v>691</v>
      </c>
      <c r="B34" s="46">
        <v>10</v>
      </c>
      <c r="C34" s="46">
        <v>309052</v>
      </c>
      <c r="D34" s="52" t="s">
        <v>711</v>
      </c>
      <c r="E34" s="52" t="s">
        <v>1613</v>
      </c>
      <c r="F34" s="54" t="e" cm="1">
        <f t="array" ref="F34">_xlfn.IFS($E$2=5,"1",$E$2=10,"2",$E$2=15,"3",$E$2=20,"4",$E$2=25,"5",$E$2=30,"6",$E$2&gt;30,"Maximální kapacita je 30 kWh",TRUE,"0")*E4</f>
        <v>#VALUE!</v>
      </c>
      <c r="G34" s="53" t="e">
        <f>VLOOKUP(Tabulka25[[#This Row],[PLU]],'Preisliste 11'!E:I,5,0)*Tabulka25[[#This Row],[Menge]]</f>
        <v>#VALUE!</v>
      </c>
    </row>
    <row r="35" spans="1:9" hidden="1" x14ac:dyDescent="0.25">
      <c r="A35" s="50" t="s">
        <v>691</v>
      </c>
      <c r="B35" s="46">
        <v>10</v>
      </c>
      <c r="C35" s="28">
        <v>309006</v>
      </c>
      <c r="D35" s="52" t="s">
        <v>712</v>
      </c>
      <c r="E35" s="52" t="s">
        <v>1613</v>
      </c>
      <c r="F35" s="46">
        <f>$E$4</f>
        <v>15</v>
      </c>
      <c r="G35" s="53">
        <f>VLOOKUP(Tabulka25[[#This Row],[PLU]],'Preisliste 11'!E:I,5,0)*Tabulka25[[#This Row],[Menge]]</f>
        <v>2970</v>
      </c>
    </row>
    <row r="36" spans="1:9" hidden="1" x14ac:dyDescent="0.25">
      <c r="A36" s="50" t="s">
        <v>691</v>
      </c>
      <c r="B36" s="46">
        <v>10</v>
      </c>
      <c r="C36" s="46">
        <v>509014</v>
      </c>
      <c r="D36" s="52" t="s">
        <v>346</v>
      </c>
      <c r="E36" s="52" t="s">
        <v>1613</v>
      </c>
      <c r="F36" s="46">
        <f>IF(E2&gt;20,2,1)*$E$4</f>
        <v>30</v>
      </c>
      <c r="G36" s="53">
        <f>VLOOKUP(Tabulka25[[#This Row],[PLU]],'Preisliste 11'!E:I,5,0)*Tabulka25[[#This Row],[Menge]]</f>
        <v>990</v>
      </c>
    </row>
    <row r="37" spans="1:9" hidden="1" x14ac:dyDescent="0.25">
      <c r="A37" s="50" t="s">
        <v>691</v>
      </c>
      <c r="B37" s="46">
        <v>10</v>
      </c>
      <c r="C37" s="55">
        <v>509031</v>
      </c>
      <c r="D37" s="52" t="s">
        <v>713</v>
      </c>
      <c r="E37" s="52" t="s">
        <v>1613</v>
      </c>
      <c r="F37" s="46">
        <f>$E$4</f>
        <v>15</v>
      </c>
      <c r="G37" s="53">
        <f>VLOOKUP(Tabulka25[[#This Row],[PLU]],'Preisliste 11'!E:I,5,0)*Tabulka25[[#This Row],[Menge]]</f>
        <v>1815</v>
      </c>
      <c r="I37" s="56"/>
    </row>
    <row r="38" spans="1:9" hidden="1" x14ac:dyDescent="0.25">
      <c r="A38" s="50" t="s">
        <v>691</v>
      </c>
      <c r="B38" s="46">
        <v>10</v>
      </c>
      <c r="C38" s="57">
        <v>509011</v>
      </c>
      <c r="D38" s="52" t="s">
        <v>714</v>
      </c>
      <c r="E38" s="52" t="s">
        <v>1614</v>
      </c>
      <c r="F38" s="46">
        <f>$E$4</f>
        <v>15</v>
      </c>
      <c r="G38" s="53">
        <f>VLOOKUP(Tabulka25[[#This Row],[PLU]],'Preisliste 11'!E:I,5,0)*Tabulka25[[#This Row],[Menge]]</f>
        <v>236.25</v>
      </c>
    </row>
    <row r="39" spans="1:9" hidden="1" x14ac:dyDescent="0.25">
      <c r="A39" s="50" t="s">
        <v>691</v>
      </c>
      <c r="B39" s="46">
        <v>10</v>
      </c>
      <c r="C39" s="46">
        <v>509102</v>
      </c>
      <c r="D39" s="52" t="s">
        <v>715</v>
      </c>
      <c r="E39" s="52" t="s">
        <v>778</v>
      </c>
      <c r="F39" s="46">
        <f>IF(C4="ANO",1,0)*$E$4</f>
        <v>0</v>
      </c>
      <c r="G39" s="53">
        <f>VLOOKUP(Tabulka25[[#This Row],[PLU]],'Preisliste 11'!E:I,5,0)*Tabulka25[[#This Row],[Menge]]</f>
        <v>0</v>
      </c>
    </row>
    <row r="40" spans="1:9" hidden="1" x14ac:dyDescent="0.25">
      <c r="A40" s="50" t="s">
        <v>691</v>
      </c>
      <c r="B40" s="46">
        <v>10</v>
      </c>
      <c r="C40" s="46">
        <v>509035</v>
      </c>
      <c r="D40" s="52" t="s">
        <v>347</v>
      </c>
      <c r="E40" s="52" t="s">
        <v>778</v>
      </c>
      <c r="F40" s="46">
        <f>IF(E2&gt;20,1,0)*$E$4</f>
        <v>15</v>
      </c>
      <c r="G40" s="53">
        <f>VLOOKUP(Tabulka25[[#This Row],[PLU]],'Preisliste 11'!E:I,5,0)*Tabulka25[[#This Row],[Menge]]</f>
        <v>726</v>
      </c>
    </row>
    <row r="41" spans="1:9" hidden="1" x14ac:dyDescent="0.25">
      <c r="A41" s="50" t="s">
        <v>691</v>
      </c>
      <c r="B41" s="46">
        <v>10</v>
      </c>
      <c r="C41" s="46" t="s">
        <v>716</v>
      </c>
      <c r="D41" s="52" t="s">
        <v>716</v>
      </c>
      <c r="E41" s="52" t="s">
        <v>716</v>
      </c>
      <c r="F41" s="42" t="s">
        <v>1615</v>
      </c>
      <c r="G41" s="58" t="e">
        <f>SUM(G33:G40)</f>
        <v>#VALUE!</v>
      </c>
    </row>
    <row r="42" spans="1:9" hidden="1" x14ac:dyDescent="0.25">
      <c r="A42" s="50" t="s">
        <v>690</v>
      </c>
      <c r="B42" s="46">
        <v>50</v>
      </c>
      <c r="C42" s="51">
        <v>209504</v>
      </c>
      <c r="D42" s="59" t="s">
        <v>354</v>
      </c>
      <c r="E42" s="52" t="s">
        <v>1613</v>
      </c>
      <c r="F42" s="46">
        <f>$E$4</f>
        <v>15</v>
      </c>
      <c r="G42" s="53">
        <f>VLOOKUP(Tabulka25[[#This Row],[PLU]],'Preisliste 11'!E:I,5,0)*Tabulka25[[#This Row],[Menge]]</f>
        <v>90000</v>
      </c>
    </row>
    <row r="43" spans="1:9" hidden="1" x14ac:dyDescent="0.25">
      <c r="A43" s="50" t="s">
        <v>690</v>
      </c>
      <c r="B43" s="46">
        <v>50</v>
      </c>
      <c r="C43" s="51">
        <v>309141</v>
      </c>
      <c r="D43" s="59" t="s">
        <v>717</v>
      </c>
      <c r="E43" s="52" t="s">
        <v>1613</v>
      </c>
      <c r="F43" s="46">
        <f>$E$3/$I$3*$E$4</f>
        <v>210</v>
      </c>
      <c r="G43" s="53">
        <f>VLOOKUP(Tabulka25[[#This Row],[PLU]],'Preisliste 11'!E:I,5,0)*Tabulka25[[#This Row],[Menge]]</f>
        <v>539385</v>
      </c>
    </row>
    <row r="44" spans="1:9" hidden="1" x14ac:dyDescent="0.25">
      <c r="A44" s="50" t="s">
        <v>690</v>
      </c>
      <c r="B44" s="46">
        <v>50</v>
      </c>
      <c r="C44" s="51">
        <v>309005</v>
      </c>
      <c r="D44" s="59" t="s">
        <v>366</v>
      </c>
      <c r="E44" s="52" t="s">
        <v>1613</v>
      </c>
      <c r="F44" s="46" cm="1">
        <f t="array" ref="F44">_xlfn.IFS($E$3=0,"0",$E$3=71.7,"1",$E$3=86,"1",$E$3=100.3,"1",$E$3=114.6,"1",$E$3&gt;115,"0",TRUE,"1")*$E$4</f>
        <v>0</v>
      </c>
      <c r="G44" s="53">
        <f>VLOOKUP(Tabulka25[[#This Row],[PLU]],'Preisliste 11'!E:I,5,0)*Tabulka25[[#This Row],[Menge]]</f>
        <v>0</v>
      </c>
    </row>
    <row r="45" spans="1:9" hidden="1" x14ac:dyDescent="0.25">
      <c r="A45" s="50" t="s">
        <v>690</v>
      </c>
      <c r="B45" s="46">
        <v>50</v>
      </c>
      <c r="C45" s="51">
        <v>309004</v>
      </c>
      <c r="D45" s="59" t="s">
        <v>365</v>
      </c>
      <c r="E45" s="52" t="s">
        <v>1613</v>
      </c>
      <c r="F45" s="46">
        <f>IF($E$3&gt;128,1,0)*E4</f>
        <v>15</v>
      </c>
      <c r="G45" s="53">
        <f>VLOOKUP(Tabulka25[[#This Row],[PLU]],'Preisliste 11'!E:I,5,0)*Tabulka25[[#This Row],[Menge]]</f>
        <v>18496.5</v>
      </c>
    </row>
    <row r="46" spans="1:9" hidden="1" x14ac:dyDescent="0.25">
      <c r="A46" s="50" t="s">
        <v>690</v>
      </c>
      <c r="B46" s="46">
        <v>50</v>
      </c>
      <c r="C46" s="51">
        <v>509016</v>
      </c>
      <c r="D46" s="59" t="s">
        <v>718</v>
      </c>
      <c r="E46" s="52" t="s">
        <v>1613</v>
      </c>
      <c r="F46" s="46" cm="1">
        <f t="array" ref="F46">_xlfn.IFS($E$3=0,"0",$E$3=71.7,"1",$E$3=86,"1",$E$3=100.31,"2",$E$3=114.64,"2",$E$3&gt;115,"2",TRUE,"1")*$E$4</f>
        <v>30</v>
      </c>
      <c r="G46" s="53">
        <f>VLOOKUP(Tabulka25[[#This Row],[PLU]],'Preisliste 11'!E:I,5,0)*Tabulka25[[#This Row],[Menge]]</f>
        <v>5775</v>
      </c>
    </row>
    <row r="47" spans="1:9" hidden="1" x14ac:dyDescent="0.25">
      <c r="A47" s="50" t="s">
        <v>690</v>
      </c>
      <c r="B47" s="46">
        <v>50</v>
      </c>
      <c r="C47" s="51">
        <v>509025</v>
      </c>
      <c r="D47" s="59" t="s">
        <v>719</v>
      </c>
      <c r="E47" s="52" t="s">
        <v>1613</v>
      </c>
      <c r="F47" s="46">
        <f>IF($E$3&gt;70,1,0)*$E$4</f>
        <v>15</v>
      </c>
      <c r="G47" s="53">
        <f>VLOOKUP(Tabulka25[[#This Row],[PLU]],'Preisliste 11'!E:I,5,0)*Tabulka25[[#This Row],[Menge]]</f>
        <v>2689.5</v>
      </c>
    </row>
    <row r="48" spans="1:9" hidden="1" x14ac:dyDescent="0.25">
      <c r="A48" s="50" t="s">
        <v>690</v>
      </c>
      <c r="B48" s="46">
        <v>50</v>
      </c>
      <c r="C48" s="51">
        <v>509141</v>
      </c>
      <c r="D48" s="59" t="s">
        <v>428</v>
      </c>
      <c r="E48" s="52" t="s">
        <v>1613</v>
      </c>
      <c r="F48" s="46">
        <f>IF($C$6="Growatt TPM-CT-E-EU (250/5A)",1,0)*$E$4</f>
        <v>15</v>
      </c>
      <c r="G48" s="53">
        <f>VLOOKUP(Tabulka25[[#This Row],[PLU]],'Preisliste 11'!E:I,5,0)*Tabulka25[[#This Row],[Menge]]</f>
        <v>2871</v>
      </c>
    </row>
    <row r="49" spans="1:7" hidden="1" x14ac:dyDescent="0.25">
      <c r="A49" s="50" t="s">
        <v>690</v>
      </c>
      <c r="B49" s="46">
        <v>50</v>
      </c>
      <c r="C49" s="51">
        <v>509142</v>
      </c>
      <c r="D49" s="52" t="s">
        <v>429</v>
      </c>
      <c r="E49" s="52" t="s">
        <v>1613</v>
      </c>
      <c r="F49" s="46">
        <f>IF($C$6="Growatt TPM-CT-E-EU (600/5A)",1,0)*$E$4</f>
        <v>0</v>
      </c>
      <c r="G49" s="53">
        <f>VLOOKUP(Tabulka25[[#This Row],[PLU]],'Preisliste 11'!E:I,5,0)*Tabulka25[[#This Row],[Menge]]</f>
        <v>0</v>
      </c>
    </row>
    <row r="50" spans="1:7" hidden="1" x14ac:dyDescent="0.25">
      <c r="A50" s="50" t="s">
        <v>690</v>
      </c>
      <c r="B50" s="46">
        <v>50</v>
      </c>
      <c r="C50" s="51">
        <v>509026</v>
      </c>
      <c r="D50" s="59" t="s">
        <v>369</v>
      </c>
      <c r="E50" s="52" t="s">
        <v>778</v>
      </c>
      <c r="F50" s="46">
        <f>IF($E$3&gt;100,1,0)*$E$4</f>
        <v>15</v>
      </c>
      <c r="G50" s="53">
        <f>VLOOKUP(Tabulka25[[#This Row],[PLU]],'Preisliste 11'!E:I,5,0)*Tabulka25[[#This Row],[Menge]]</f>
        <v>1386</v>
      </c>
    </row>
    <row r="51" spans="1:7" hidden="1" x14ac:dyDescent="0.25">
      <c r="A51" s="50" t="s">
        <v>690</v>
      </c>
      <c r="B51" s="46">
        <v>50</v>
      </c>
      <c r="C51" s="51">
        <v>509161</v>
      </c>
      <c r="D51" s="59" t="s">
        <v>415</v>
      </c>
      <c r="E51" s="52" t="s">
        <v>1613</v>
      </c>
      <c r="F51" s="46">
        <v>1</v>
      </c>
      <c r="G51" s="53">
        <f>VLOOKUP(Tabulka25[[#This Row],[PLU]],'Preisliste 11'!E:I,5,0)*Tabulka25[[#This Row],[Menge]]</f>
        <v>25.2</v>
      </c>
    </row>
    <row r="52" spans="1:7" hidden="1" x14ac:dyDescent="0.25">
      <c r="A52" s="50" t="s">
        <v>690</v>
      </c>
      <c r="B52" s="46">
        <v>50</v>
      </c>
      <c r="C52" s="51">
        <v>509100</v>
      </c>
      <c r="D52" s="60" t="s">
        <v>695</v>
      </c>
      <c r="E52" s="52" t="s">
        <v>778</v>
      </c>
      <c r="F52" s="46">
        <f>IF($C$7="SEM-X (100kW)",1,0)*$E$4</f>
        <v>0</v>
      </c>
      <c r="G52" s="53">
        <f>VLOOKUP(Tabulka25[[#This Row],[PLU]],'Preisliste 11'!E:I,5,0)*Tabulka25[[#This Row],[Menge]]</f>
        <v>0</v>
      </c>
    </row>
    <row r="53" spans="1:7" hidden="1" x14ac:dyDescent="0.25">
      <c r="A53" s="50" t="s">
        <v>690</v>
      </c>
      <c r="B53" s="46">
        <v>50</v>
      </c>
      <c r="C53" s="51">
        <v>509110</v>
      </c>
      <c r="D53" s="60" t="s">
        <v>697</v>
      </c>
      <c r="E53" s="52" t="s">
        <v>778</v>
      </c>
      <c r="F53" s="46">
        <f>IF($C$7="SEM-X (300kW)",1,0)*$E$4</f>
        <v>0</v>
      </c>
      <c r="G53" s="53">
        <f>VLOOKUP(Tabulka25[[#This Row],[PLU]],'Preisliste 11'!E:I,5,0)*Tabulka25[[#This Row],[Menge]]</f>
        <v>0</v>
      </c>
    </row>
    <row r="54" spans="1:7" hidden="1" x14ac:dyDescent="0.25">
      <c r="A54" s="50" t="s">
        <v>690</v>
      </c>
      <c r="B54" s="46">
        <v>50</v>
      </c>
      <c r="C54" s="51">
        <v>509120</v>
      </c>
      <c r="D54" s="60" t="s">
        <v>699</v>
      </c>
      <c r="E54" s="52" t="s">
        <v>778</v>
      </c>
      <c r="F54" s="46">
        <f>IF($C$7="SEM-X (600kW)",1,0)*$E$4</f>
        <v>0</v>
      </c>
      <c r="G54" s="53">
        <f>VLOOKUP(Tabulka25[[#This Row],[PLU]],'Preisliste 11'!E:I,5,0)*Tabulka25[[#This Row],[Menge]]</f>
        <v>0</v>
      </c>
    </row>
    <row r="55" spans="1:7" hidden="1" x14ac:dyDescent="0.25">
      <c r="A55" s="50" t="s">
        <v>690</v>
      </c>
      <c r="B55" s="46">
        <v>50</v>
      </c>
      <c r="C55" s="51">
        <v>509130</v>
      </c>
      <c r="D55" s="60" t="s">
        <v>701</v>
      </c>
      <c r="E55" s="52" t="s">
        <v>778</v>
      </c>
      <c r="F55" s="46">
        <f>IF($C$7="SEM-X (1MW)",1,0)*$E$4</f>
        <v>0</v>
      </c>
      <c r="G55" s="53">
        <f>VLOOKUP(Tabulka25[[#This Row],[PLU]],'Preisliste 11'!E:I,5,0)*Tabulka25[[#This Row],[Menge]]</f>
        <v>0</v>
      </c>
    </row>
    <row r="56" spans="1:7" hidden="1" x14ac:dyDescent="0.25">
      <c r="A56" s="50" t="s">
        <v>690</v>
      </c>
      <c r="B56" s="46">
        <v>50</v>
      </c>
      <c r="C56" s="61" t="s">
        <v>716</v>
      </c>
      <c r="D56" s="52" t="s">
        <v>716</v>
      </c>
      <c r="E56" s="52" t="s">
        <v>716</v>
      </c>
      <c r="F56" s="42" t="s">
        <v>1615</v>
      </c>
      <c r="G56" s="58">
        <f>SUM(G42:G55)</f>
        <v>660628.19999999995</v>
      </c>
    </row>
    <row r="57" spans="1:7" hidden="1" x14ac:dyDescent="0.25">
      <c r="A57" s="50" t="s">
        <v>703</v>
      </c>
      <c r="B57" s="46">
        <v>75</v>
      </c>
      <c r="C57" s="46">
        <v>209751</v>
      </c>
      <c r="D57" s="59" t="s">
        <v>355</v>
      </c>
      <c r="E57" s="52" t="s">
        <v>1613</v>
      </c>
      <c r="F57" s="46">
        <f>$E$4</f>
        <v>15</v>
      </c>
      <c r="G57" s="53">
        <f>VLOOKUP(Tabulka25[[#This Row],[PLU]],'Preisliste 11'!E:I,5,0)*Tabulka25[[#This Row],[Menge]]</f>
        <v>104793.75</v>
      </c>
    </row>
    <row r="58" spans="1:7" hidden="1" x14ac:dyDescent="0.25">
      <c r="A58" s="50" t="s">
        <v>703</v>
      </c>
      <c r="B58" s="46">
        <v>75</v>
      </c>
      <c r="C58" s="46">
        <v>309141</v>
      </c>
      <c r="D58" s="59" t="s">
        <v>717</v>
      </c>
      <c r="E58" s="52" t="s">
        <v>1613</v>
      </c>
      <c r="F58" s="46">
        <f>$E$3/$I$3*$E$4</f>
        <v>210</v>
      </c>
      <c r="G58" s="53">
        <f>VLOOKUP(Tabulka25[[#This Row],[PLU]],'Preisliste 11'!E:I,5,0)*Tabulka25[[#This Row],[Menge]]</f>
        <v>539385</v>
      </c>
    </row>
    <row r="59" spans="1:7" hidden="1" x14ac:dyDescent="0.25">
      <c r="A59" s="50" t="s">
        <v>703</v>
      </c>
      <c r="B59" s="46">
        <v>75</v>
      </c>
      <c r="C59" s="46">
        <v>309005</v>
      </c>
      <c r="D59" s="59" t="s">
        <v>366</v>
      </c>
      <c r="E59" s="52" t="s">
        <v>1613</v>
      </c>
      <c r="F59" s="46" cm="1">
        <f t="array" ref="F59">_xlfn.IFS($E$3=0,"0",$E$3=71.7,"1",$E$3=86,"1",$E$3=100.3,"1",$E$3=114.6,"1",$E$3&gt;115,"0",TRUE,"1")*$E$4</f>
        <v>0</v>
      </c>
      <c r="G59" s="53">
        <f>VLOOKUP(Tabulka25[[#This Row],[PLU]],'Preisliste 11'!E:I,5,0)*Tabulka25[[#This Row],[Menge]]</f>
        <v>0</v>
      </c>
    </row>
    <row r="60" spans="1:7" hidden="1" x14ac:dyDescent="0.25">
      <c r="A60" s="50" t="s">
        <v>703</v>
      </c>
      <c r="B60" s="46">
        <v>75</v>
      </c>
      <c r="C60" s="46">
        <v>309004</v>
      </c>
      <c r="D60" s="59" t="s">
        <v>365</v>
      </c>
      <c r="E60" s="52" t="s">
        <v>1613</v>
      </c>
      <c r="F60" s="46">
        <f>IF($E$3&gt;128,1,0)*$E$4</f>
        <v>15</v>
      </c>
      <c r="G60" s="53">
        <f>VLOOKUP(Tabulka25[[#This Row],[PLU]],'Preisliste 11'!E:I,5,0)*Tabulka25[[#This Row],[Menge]]</f>
        <v>18496.5</v>
      </c>
    </row>
    <row r="61" spans="1:7" hidden="1" x14ac:dyDescent="0.25">
      <c r="A61" s="50" t="s">
        <v>703</v>
      </c>
      <c r="B61" s="46">
        <v>75</v>
      </c>
      <c r="C61" s="46">
        <v>509016</v>
      </c>
      <c r="D61" s="59" t="s">
        <v>718</v>
      </c>
      <c r="E61" s="52" t="s">
        <v>1613</v>
      </c>
      <c r="F61" s="46" cm="1">
        <f t="array" ref="F61">_xlfn.IFS($E$3=0,"0",$E$3=71.7,"1",$E$3=86,"1",$E$3=100.31,"2",$E$3=114.64,"2",$E$3&gt;115,"2",TRUE,"1")*$E$4</f>
        <v>30</v>
      </c>
      <c r="G61" s="53">
        <f>VLOOKUP(Tabulka25[[#This Row],[PLU]],'Preisliste 11'!E:I,5,0)*Tabulka25[[#This Row],[Menge]]</f>
        <v>5775</v>
      </c>
    </row>
    <row r="62" spans="1:7" hidden="1" x14ac:dyDescent="0.25">
      <c r="A62" s="50" t="s">
        <v>703</v>
      </c>
      <c r="B62" s="46">
        <v>75</v>
      </c>
      <c r="C62" s="46">
        <v>509025</v>
      </c>
      <c r="D62" s="59" t="s">
        <v>719</v>
      </c>
      <c r="E62" s="52" t="s">
        <v>1613</v>
      </c>
      <c r="F62" s="46">
        <f>IF($E$3&gt;70,1,0)*$E$4</f>
        <v>15</v>
      </c>
      <c r="G62" s="53">
        <f>VLOOKUP(Tabulka25[[#This Row],[PLU]],'Preisliste 11'!E:I,5,0)*Tabulka25[[#This Row],[Menge]]</f>
        <v>2689.5</v>
      </c>
    </row>
    <row r="63" spans="1:7" hidden="1" x14ac:dyDescent="0.25">
      <c r="A63" s="50" t="s">
        <v>703</v>
      </c>
      <c r="B63" s="46">
        <v>75</v>
      </c>
      <c r="C63" s="46">
        <v>509141</v>
      </c>
      <c r="D63" s="59" t="s">
        <v>428</v>
      </c>
      <c r="E63" s="52" t="s">
        <v>1613</v>
      </c>
      <c r="F63" s="46">
        <f>IF($C$6="Growatt TPM-CT-E-EU (250/5A)",1,0)*$E$4</f>
        <v>15</v>
      </c>
      <c r="G63" s="53">
        <f>VLOOKUP(Tabulka25[[#This Row],[PLU]],'Preisliste 11'!E:I,5,0)*Tabulka25[[#This Row],[Menge]]</f>
        <v>2871</v>
      </c>
    </row>
    <row r="64" spans="1:7" hidden="1" x14ac:dyDescent="0.25">
      <c r="A64" s="50" t="s">
        <v>703</v>
      </c>
      <c r="B64" s="46">
        <v>75</v>
      </c>
      <c r="C64" s="46">
        <v>509142</v>
      </c>
      <c r="D64" s="59" t="s">
        <v>429</v>
      </c>
      <c r="E64" s="52" t="s">
        <v>1613</v>
      </c>
      <c r="F64" s="46">
        <f>IF($C$6="Growatt TPM-CT-E-EU (600/5A)",1,0)*$E$4</f>
        <v>0</v>
      </c>
      <c r="G64" s="53">
        <f>VLOOKUP(Tabulka25[[#This Row],[PLU]],'Preisliste 11'!E:I,5,0)*Tabulka25[[#This Row],[Menge]]</f>
        <v>0</v>
      </c>
    </row>
    <row r="65" spans="1:7" hidden="1" x14ac:dyDescent="0.25">
      <c r="A65" s="50" t="s">
        <v>703</v>
      </c>
      <c r="B65" s="46">
        <v>75</v>
      </c>
      <c r="C65" s="46">
        <v>509026</v>
      </c>
      <c r="D65" s="59" t="s">
        <v>369</v>
      </c>
      <c r="E65" s="52" t="s">
        <v>778</v>
      </c>
      <c r="F65" s="46">
        <f>IF($E$3&gt;100,1,0)*$E$4</f>
        <v>15</v>
      </c>
      <c r="G65" s="53">
        <f>VLOOKUP(Tabulka25[[#This Row],[PLU]],'Preisliste 11'!E:I,5,0)*Tabulka25[[#This Row],[Menge]]</f>
        <v>1386</v>
      </c>
    </row>
    <row r="66" spans="1:7" hidden="1" x14ac:dyDescent="0.25">
      <c r="A66" s="50" t="s">
        <v>703</v>
      </c>
      <c r="B66" s="46">
        <v>75</v>
      </c>
      <c r="C66" s="55">
        <v>509161</v>
      </c>
      <c r="D66" s="59" t="s">
        <v>415</v>
      </c>
      <c r="E66" s="52" t="s">
        <v>1613</v>
      </c>
      <c r="F66" s="46">
        <v>1</v>
      </c>
      <c r="G66" s="53">
        <f>VLOOKUP(Tabulka25[[#This Row],[PLU]],'Preisliste 11'!E:I,5,0)*Tabulka25[[#This Row],[Menge]]</f>
        <v>25.2</v>
      </c>
    </row>
    <row r="67" spans="1:7" hidden="1" x14ac:dyDescent="0.25">
      <c r="A67" s="50" t="s">
        <v>703</v>
      </c>
      <c r="B67" s="46">
        <v>75</v>
      </c>
      <c r="C67" s="51">
        <v>509100</v>
      </c>
      <c r="D67" s="60" t="s">
        <v>695</v>
      </c>
      <c r="E67" s="52" t="s">
        <v>778</v>
      </c>
      <c r="F67" s="46">
        <f>IF($C$7="SEM-X (100kW)",1,0)*$E$4</f>
        <v>0</v>
      </c>
      <c r="G67" s="53">
        <f>VLOOKUP(Tabulka25[[#This Row],[PLU]],'Preisliste 11'!E:I,5,0)*Tabulka25[[#This Row],[Menge]]</f>
        <v>0</v>
      </c>
    </row>
    <row r="68" spans="1:7" hidden="1" x14ac:dyDescent="0.25">
      <c r="A68" s="50" t="s">
        <v>703</v>
      </c>
      <c r="B68" s="46">
        <v>75</v>
      </c>
      <c r="C68" s="51">
        <v>509110</v>
      </c>
      <c r="D68" s="60" t="s">
        <v>697</v>
      </c>
      <c r="E68" s="52" t="s">
        <v>778</v>
      </c>
      <c r="F68" s="46">
        <f>IF($C$7="SEM-X (300kW)",1,0)*$E$4</f>
        <v>0</v>
      </c>
      <c r="G68" s="53">
        <f>VLOOKUP(Tabulka25[[#This Row],[PLU]],'Preisliste 11'!E:I,5,0)*Tabulka25[[#This Row],[Menge]]</f>
        <v>0</v>
      </c>
    </row>
    <row r="69" spans="1:7" hidden="1" x14ac:dyDescent="0.25">
      <c r="A69" s="50" t="s">
        <v>703</v>
      </c>
      <c r="B69" s="46">
        <v>75</v>
      </c>
      <c r="C69" s="51">
        <v>509120</v>
      </c>
      <c r="D69" s="60" t="s">
        <v>699</v>
      </c>
      <c r="E69" s="52" t="s">
        <v>778</v>
      </c>
      <c r="F69" s="46">
        <f>IF($C$7="SEM-X (600kW)",1,0)*$E$4</f>
        <v>0</v>
      </c>
      <c r="G69" s="53">
        <f>VLOOKUP(Tabulka25[[#This Row],[PLU]],'Preisliste 11'!E:I,5,0)*Tabulka25[[#This Row],[Menge]]</f>
        <v>0</v>
      </c>
    </row>
    <row r="70" spans="1:7" hidden="1" x14ac:dyDescent="0.25">
      <c r="A70" s="50" t="s">
        <v>703</v>
      </c>
      <c r="B70" s="46">
        <v>75</v>
      </c>
      <c r="C70" s="46">
        <v>509130</v>
      </c>
      <c r="D70" s="60" t="s">
        <v>701</v>
      </c>
      <c r="E70" s="52" t="s">
        <v>778</v>
      </c>
      <c r="F70" s="46">
        <f>IF($C$7="SEM-X (1MW)",1,0)*$E$4</f>
        <v>0</v>
      </c>
      <c r="G70" s="53">
        <f>VLOOKUP(Tabulka25[[#This Row],[PLU]],'Preisliste 11'!E:I,5,0)*Tabulka25[[#This Row],[Menge]]</f>
        <v>0</v>
      </c>
    </row>
    <row r="71" spans="1:7" hidden="1" x14ac:dyDescent="0.25">
      <c r="A71" s="50" t="s">
        <v>703</v>
      </c>
      <c r="B71" s="46">
        <v>75</v>
      </c>
      <c r="C71" s="46" t="s">
        <v>716</v>
      </c>
      <c r="D71" s="52" t="s">
        <v>716</v>
      </c>
      <c r="E71" s="52" t="s">
        <v>716</v>
      </c>
      <c r="F71" s="42" t="s">
        <v>1615</v>
      </c>
      <c r="G71" s="58">
        <f>SUM(G57:G70)</f>
        <v>675421.95</v>
      </c>
    </row>
    <row r="72" spans="1:7" hidden="1" x14ac:dyDescent="0.25">
      <c r="A72" s="50" t="s">
        <v>705</v>
      </c>
      <c r="B72" s="46">
        <v>100</v>
      </c>
      <c r="C72" s="46">
        <v>209016</v>
      </c>
      <c r="D72" s="59" t="s">
        <v>356</v>
      </c>
      <c r="E72" s="52" t="s">
        <v>1613</v>
      </c>
      <c r="F72" s="46">
        <f>$E$4</f>
        <v>15</v>
      </c>
      <c r="G72" s="53">
        <f>VLOOKUP(Tabulka25[[#This Row],[PLU]],'Preisliste 11'!E:I,5,0)*Tabulka25[[#This Row],[Menge]]</f>
        <v>110520</v>
      </c>
    </row>
    <row r="73" spans="1:7" hidden="1" x14ac:dyDescent="0.25">
      <c r="A73" s="50" t="s">
        <v>705</v>
      </c>
      <c r="B73" s="46">
        <v>100</v>
      </c>
      <c r="C73" s="46">
        <v>309141</v>
      </c>
      <c r="D73" s="59" t="s">
        <v>717</v>
      </c>
      <c r="E73" s="52" t="s">
        <v>1613</v>
      </c>
      <c r="F73" s="46">
        <f>$E$3/$I$3*$E$4</f>
        <v>210</v>
      </c>
      <c r="G73" s="53">
        <f>VLOOKUP(Tabulka25[[#This Row],[PLU]],'Preisliste 11'!E:I,5,0)*Tabulka25[[#This Row],[Menge]]</f>
        <v>539385</v>
      </c>
    </row>
    <row r="74" spans="1:7" hidden="1" x14ac:dyDescent="0.25">
      <c r="A74" s="50" t="s">
        <v>705</v>
      </c>
      <c r="B74" s="46">
        <v>100</v>
      </c>
      <c r="C74" s="46">
        <v>309005</v>
      </c>
      <c r="D74" s="59" t="s">
        <v>366</v>
      </c>
      <c r="E74" s="52" t="s">
        <v>1613</v>
      </c>
      <c r="F74" s="46" cm="1">
        <f t="array" ref="F74">_xlfn.IFS($E$3=0,"0",$E$3=71.7,"1",$E$3=86,"1",$E$3=100.3,"1",$E$3=114.6,"1",$E$3&gt;115,"0",TRUE,"1")*$E$4</f>
        <v>0</v>
      </c>
      <c r="G74" s="53">
        <f>VLOOKUP(Tabulka25[[#This Row],[PLU]],'Preisliste 11'!E:I,5,0)*Tabulka25[[#This Row],[Menge]]</f>
        <v>0</v>
      </c>
    </row>
    <row r="75" spans="1:7" hidden="1" x14ac:dyDescent="0.25">
      <c r="A75" s="50" t="s">
        <v>705</v>
      </c>
      <c r="B75" s="46">
        <v>100</v>
      </c>
      <c r="C75" s="46">
        <v>309004</v>
      </c>
      <c r="D75" s="59" t="s">
        <v>365</v>
      </c>
      <c r="E75" s="52" t="s">
        <v>1613</v>
      </c>
      <c r="F75" s="46">
        <f>IF($E$3&gt;128,1,0)*$E$4</f>
        <v>15</v>
      </c>
      <c r="G75" s="53">
        <f>VLOOKUP(Tabulka25[[#This Row],[PLU]],'Preisliste 11'!E:I,5,0)*Tabulka25[[#This Row],[Menge]]</f>
        <v>18496.5</v>
      </c>
    </row>
    <row r="76" spans="1:7" hidden="1" x14ac:dyDescent="0.25">
      <c r="A76" s="50" t="s">
        <v>705</v>
      </c>
      <c r="B76" s="46">
        <v>100</v>
      </c>
      <c r="C76" s="46">
        <v>509016</v>
      </c>
      <c r="D76" s="59" t="s">
        <v>718</v>
      </c>
      <c r="E76" s="52" t="s">
        <v>1613</v>
      </c>
      <c r="F76" s="46" cm="1">
        <f t="array" ref="F76">_xlfn.IFS($E$3=0,"0",$E$3=71.7,"1",$E$3=86,"1",$E$3=100.31,"2",$E$3=114.64,"2",$E$3&gt;115,"2",TRUE,"1")*$E$4</f>
        <v>30</v>
      </c>
      <c r="G76" s="53">
        <f>VLOOKUP(Tabulka25[[#This Row],[PLU]],'Preisliste 11'!E:I,5,0)*Tabulka25[[#This Row],[Menge]]</f>
        <v>5775</v>
      </c>
    </row>
    <row r="77" spans="1:7" hidden="1" x14ac:dyDescent="0.25">
      <c r="A77" s="50" t="s">
        <v>705</v>
      </c>
      <c r="B77" s="46">
        <v>100</v>
      </c>
      <c r="C77" s="46">
        <v>509025</v>
      </c>
      <c r="D77" s="59" t="s">
        <v>719</v>
      </c>
      <c r="E77" s="52" t="s">
        <v>1613</v>
      </c>
      <c r="F77" s="46">
        <f>IF($E$3&gt;70,1,0)*$E$4</f>
        <v>15</v>
      </c>
      <c r="G77" s="53">
        <f>VLOOKUP(Tabulka25[[#This Row],[PLU]],'Preisliste 11'!E:I,5,0)*Tabulka25[[#This Row],[Menge]]</f>
        <v>2689.5</v>
      </c>
    </row>
    <row r="78" spans="1:7" hidden="1" x14ac:dyDescent="0.25">
      <c r="A78" s="50" t="s">
        <v>705</v>
      </c>
      <c r="B78" s="46">
        <v>100</v>
      </c>
      <c r="C78" s="46">
        <v>509141</v>
      </c>
      <c r="D78" s="59" t="s">
        <v>428</v>
      </c>
      <c r="E78" s="52" t="s">
        <v>1613</v>
      </c>
      <c r="F78" s="46">
        <f>IF($C$6="Growatt TPM-CT-E-EU (250/5A)",1,0)*$E$4</f>
        <v>15</v>
      </c>
      <c r="G78" s="53">
        <f>VLOOKUP(Tabulka25[[#This Row],[PLU]],'Preisliste 11'!E:I,5,0)*Tabulka25[[#This Row],[Menge]]</f>
        <v>2871</v>
      </c>
    </row>
    <row r="79" spans="1:7" hidden="1" x14ac:dyDescent="0.25">
      <c r="A79" s="50" t="s">
        <v>705</v>
      </c>
      <c r="B79" s="46">
        <v>100</v>
      </c>
      <c r="C79" s="46">
        <v>509142</v>
      </c>
      <c r="D79" s="59" t="s">
        <v>429</v>
      </c>
      <c r="E79" s="52" t="s">
        <v>1613</v>
      </c>
      <c r="F79" s="46">
        <f>IF($C$6="Growatt TPM-CT-E-EU (600/5A)",1,0)*$E$4</f>
        <v>0</v>
      </c>
      <c r="G79" s="53">
        <f>VLOOKUP(Tabulka25[[#This Row],[PLU]],'Preisliste 11'!E:I,5,0)*Tabulka25[[#This Row],[Menge]]</f>
        <v>0</v>
      </c>
    </row>
    <row r="80" spans="1:7" hidden="1" x14ac:dyDescent="0.25">
      <c r="A80" s="50" t="s">
        <v>705</v>
      </c>
      <c r="B80" s="46">
        <v>100</v>
      </c>
      <c r="C80" s="46">
        <v>509026</v>
      </c>
      <c r="D80" s="59" t="s">
        <v>369</v>
      </c>
      <c r="E80" s="52" t="s">
        <v>778</v>
      </c>
      <c r="F80" s="46">
        <f>IF($E$3&gt;100,1,0)*$E$4</f>
        <v>15</v>
      </c>
      <c r="G80" s="53">
        <f>VLOOKUP(Tabulka25[[#This Row],[PLU]],'Preisliste 11'!E:I,5,0)*Tabulka25[[#This Row],[Menge]]</f>
        <v>1386</v>
      </c>
    </row>
    <row r="81" spans="1:7" hidden="1" x14ac:dyDescent="0.25">
      <c r="A81" s="50" t="s">
        <v>705</v>
      </c>
      <c r="B81" s="46">
        <v>100</v>
      </c>
      <c r="C81" s="55">
        <v>509161</v>
      </c>
      <c r="D81" s="59" t="s">
        <v>415</v>
      </c>
      <c r="E81" s="52" t="s">
        <v>1613</v>
      </c>
      <c r="F81" s="46">
        <v>1</v>
      </c>
      <c r="G81" s="53">
        <f>VLOOKUP(Tabulka25[[#This Row],[PLU]],'Preisliste 11'!E:I,5,0)*Tabulka25[[#This Row],[Menge]]</f>
        <v>25.2</v>
      </c>
    </row>
    <row r="82" spans="1:7" hidden="1" x14ac:dyDescent="0.25">
      <c r="A82" s="50" t="s">
        <v>705</v>
      </c>
      <c r="B82" s="46">
        <v>100</v>
      </c>
      <c r="C82" s="51">
        <v>509100</v>
      </c>
      <c r="D82" s="60" t="s">
        <v>695</v>
      </c>
      <c r="E82" s="52" t="s">
        <v>778</v>
      </c>
      <c r="F82" s="46">
        <f>IF($C$7="SEM-X (100kW)",1,0)*$E$4</f>
        <v>0</v>
      </c>
      <c r="G82" s="53">
        <f>VLOOKUP(Tabulka25[[#This Row],[PLU]],'Preisliste 11'!E:I,5,0)*Tabulka25[[#This Row],[Menge]]</f>
        <v>0</v>
      </c>
    </row>
    <row r="83" spans="1:7" hidden="1" x14ac:dyDescent="0.25">
      <c r="A83" s="50" t="s">
        <v>705</v>
      </c>
      <c r="B83" s="46">
        <v>100</v>
      </c>
      <c r="C83" s="51">
        <v>509110</v>
      </c>
      <c r="D83" s="60" t="s">
        <v>697</v>
      </c>
      <c r="E83" s="52" t="s">
        <v>778</v>
      </c>
      <c r="F83" s="46">
        <f>IF($C$7="SEM-X (300kW)",1,0)*$E$4</f>
        <v>0</v>
      </c>
      <c r="G83" s="53">
        <f>VLOOKUP(Tabulka25[[#This Row],[PLU]],'Preisliste 11'!E:I,5,0)*Tabulka25[[#This Row],[Menge]]</f>
        <v>0</v>
      </c>
    </row>
    <row r="84" spans="1:7" hidden="1" x14ac:dyDescent="0.25">
      <c r="A84" s="50" t="s">
        <v>705</v>
      </c>
      <c r="B84" s="46">
        <v>100</v>
      </c>
      <c r="C84" s="51">
        <v>509120</v>
      </c>
      <c r="D84" s="60" t="s">
        <v>699</v>
      </c>
      <c r="E84" s="52" t="s">
        <v>778</v>
      </c>
      <c r="F84" s="46">
        <f>IF($C$7="SEM-X (600kW)",1,0)*$E$4</f>
        <v>0</v>
      </c>
      <c r="G84" s="53">
        <f>VLOOKUP(Tabulka25[[#This Row],[PLU]],'Preisliste 11'!E:I,5,0)*Tabulka25[[#This Row],[Menge]]</f>
        <v>0</v>
      </c>
    </row>
    <row r="85" spans="1:7" hidden="1" x14ac:dyDescent="0.25">
      <c r="A85" s="50" t="s">
        <v>705</v>
      </c>
      <c r="B85" s="46">
        <v>100</v>
      </c>
      <c r="C85" s="46">
        <v>509130</v>
      </c>
      <c r="D85" s="60" t="s">
        <v>701</v>
      </c>
      <c r="E85" s="52" t="s">
        <v>778</v>
      </c>
      <c r="F85" s="46">
        <f>IF($C$7="SEM-X (1MW)",1,0)*$E$4</f>
        <v>0</v>
      </c>
      <c r="G85" s="53">
        <f>VLOOKUP(Tabulka25[[#This Row],[PLU]],'Preisliste 11'!E:I,5,0)*Tabulka25[[#This Row],[Menge]]</f>
        <v>0</v>
      </c>
    </row>
    <row r="86" spans="1:7" hidden="1" x14ac:dyDescent="0.25">
      <c r="A86" s="50" t="s">
        <v>705</v>
      </c>
      <c r="B86" s="46">
        <v>100</v>
      </c>
      <c r="C86" s="46" t="s">
        <v>716</v>
      </c>
      <c r="D86" s="52" t="s">
        <v>716</v>
      </c>
      <c r="E86" s="52" t="s">
        <v>716</v>
      </c>
      <c r="F86" s="42" t="s">
        <v>1615</v>
      </c>
      <c r="G86" s="58">
        <f>((SUM(G72:G85)*0.98))</f>
        <v>667525.23599999992</v>
      </c>
    </row>
    <row r="87" spans="1:7" hidden="1" x14ac:dyDescent="0.25">
      <c r="A87" s="50" t="s">
        <v>693</v>
      </c>
      <c r="B87" s="46">
        <v>15</v>
      </c>
      <c r="C87" s="62">
        <v>209150</v>
      </c>
      <c r="D87" s="59" t="s">
        <v>693</v>
      </c>
      <c r="E87" s="52" t="s">
        <v>1613</v>
      </c>
      <c r="F87" s="46">
        <f>$E$4</f>
        <v>15</v>
      </c>
      <c r="G87" s="53" t="e">
        <f>VLOOKUP(Tabulka25[[#This Row],[PLU]],'Preisliste 11'!E:I,5,0)*Tabulka25[[#This Row],[Menge]]</f>
        <v>#N/A</v>
      </c>
    </row>
    <row r="88" spans="1:7" hidden="1" x14ac:dyDescent="0.25">
      <c r="A88" s="50" t="s">
        <v>693</v>
      </c>
      <c r="B88" s="46">
        <v>15</v>
      </c>
      <c r="C88" s="61">
        <v>309052</v>
      </c>
      <c r="D88" s="59" t="s">
        <v>711</v>
      </c>
      <c r="E88" s="52" t="s">
        <v>1613</v>
      </c>
      <c r="F88" s="46">
        <f>$E$2/$I$2*$E$4</f>
        <v>120</v>
      </c>
      <c r="G88" s="53">
        <f>VLOOKUP(Tabulka25[[#This Row],[PLU]],'Preisliste 11'!E:I,5,0)*Tabulka25[[#This Row],[Menge]]</f>
        <v>120182.39999999999</v>
      </c>
    </row>
    <row r="89" spans="1:7" hidden="1" x14ac:dyDescent="0.25">
      <c r="A89" s="50" t="s">
        <v>693</v>
      </c>
      <c r="B89" s="46">
        <v>15</v>
      </c>
      <c r="C89" s="61">
        <v>309003</v>
      </c>
      <c r="D89" s="59" t="s">
        <v>720</v>
      </c>
      <c r="E89" s="52" t="s">
        <v>1613</v>
      </c>
      <c r="F89" s="46">
        <f>IF($E$2&gt;30,2,1)*$E$4</f>
        <v>30</v>
      </c>
      <c r="G89" s="53">
        <f>VLOOKUP(Tabulka25[[#This Row],[PLU]],'Preisliste 11'!E:I,5,0)*Tabulka25[[#This Row],[Menge]]</f>
        <v>8415</v>
      </c>
    </row>
    <row r="90" spans="1:7" hidden="1" x14ac:dyDescent="0.25">
      <c r="A90" s="50" t="s">
        <v>693</v>
      </c>
      <c r="B90" s="46">
        <v>15</v>
      </c>
      <c r="C90" s="61">
        <v>509014</v>
      </c>
      <c r="D90" s="59" t="s">
        <v>346</v>
      </c>
      <c r="E90" s="52" t="s">
        <v>1613</v>
      </c>
      <c r="F90" s="46" cm="1">
        <f t="array" ref="F90">_xlfn.IFS($E$2=25,"2",$E$2=30,"2",$E$2=35,"2",$E$2=40,"2",$E$2=45,"3",$E$2=50,"4",$E$2&gt;50,"4",TRUE,"1")*$E$4</f>
        <v>30</v>
      </c>
      <c r="G90" s="53">
        <f>VLOOKUP(Tabulka25[[#This Row],[PLU]],'Preisliste 11'!E:I,5,0)*Tabulka25[[#This Row],[Menge]]</f>
        <v>990</v>
      </c>
    </row>
    <row r="91" spans="1:7" hidden="1" x14ac:dyDescent="0.25">
      <c r="A91" s="50" t="s">
        <v>693</v>
      </c>
      <c r="B91" s="46">
        <v>15</v>
      </c>
      <c r="C91" s="55">
        <v>509031</v>
      </c>
      <c r="D91" s="52" t="s">
        <v>713</v>
      </c>
      <c r="E91" s="52" t="s">
        <v>1613</v>
      </c>
      <c r="F91" s="46">
        <f>$E$4</f>
        <v>15</v>
      </c>
      <c r="G91" s="53">
        <f>VLOOKUP(Tabulka25[[#This Row],[PLU]],'Preisliste 11'!E:I,5,0)*Tabulka25[[#This Row],[Menge]]</f>
        <v>1815</v>
      </c>
    </row>
    <row r="92" spans="1:7" hidden="1" x14ac:dyDescent="0.25">
      <c r="A92" s="50" t="s">
        <v>693</v>
      </c>
      <c r="B92" s="46">
        <v>15</v>
      </c>
      <c r="C92" s="63">
        <v>509011</v>
      </c>
      <c r="D92" s="59" t="s">
        <v>714</v>
      </c>
      <c r="E92" s="52" t="s">
        <v>778</v>
      </c>
      <c r="F92" s="46">
        <f>$E$4</f>
        <v>15</v>
      </c>
      <c r="G92" s="53">
        <f>VLOOKUP(Tabulka25[[#This Row],[PLU]],'Preisliste 11'!E:I,5,0)*Tabulka25[[#This Row],[Menge]]</f>
        <v>236.25</v>
      </c>
    </row>
    <row r="93" spans="1:7" hidden="1" x14ac:dyDescent="0.25">
      <c r="A93" s="50" t="s">
        <v>693</v>
      </c>
      <c r="B93" s="46">
        <v>15</v>
      </c>
      <c r="C93" s="64">
        <v>509102</v>
      </c>
      <c r="D93" s="59" t="s">
        <v>715</v>
      </c>
      <c r="E93" s="52" t="s">
        <v>778</v>
      </c>
      <c r="F93" s="46">
        <f>IF($C$5="ANO",1,0)*$E$4</f>
        <v>0</v>
      </c>
      <c r="G93" s="53">
        <f>VLOOKUP(Tabulka25[[#This Row],[PLU]],'Preisliste 11'!E:I,5,0)*Tabulka25[[#This Row],[Menge]]</f>
        <v>0</v>
      </c>
    </row>
    <row r="94" spans="1:7" hidden="1" x14ac:dyDescent="0.25">
      <c r="A94" s="50" t="s">
        <v>693</v>
      </c>
      <c r="B94" s="46">
        <v>15</v>
      </c>
      <c r="C94" s="61">
        <v>509035</v>
      </c>
      <c r="D94" s="59" t="s">
        <v>347</v>
      </c>
      <c r="E94" s="52" t="s">
        <v>778</v>
      </c>
      <c r="F94" s="46" cm="1">
        <f t="array" ref="F94">_xlfn.IFS($E$2=25,"1",$E$2=30,"1",$E$2=35,"0",$E$2=40,"0",$E$2=45,"1",$E$2=50,"2",$E$2&gt;50,"2",TRUE,"0")*$E$4</f>
        <v>0</v>
      </c>
      <c r="G94" s="53">
        <f>VLOOKUP(Tabulka25[[#This Row],[PLU]],'Preisliste 11'!E:I,5,0)*Tabulka25[[#This Row],[Menge]]</f>
        <v>0</v>
      </c>
    </row>
    <row r="95" spans="1:7" hidden="1" x14ac:dyDescent="0.25">
      <c r="A95" s="50" t="s">
        <v>693</v>
      </c>
      <c r="B95" s="46">
        <v>15</v>
      </c>
      <c r="C95" s="61">
        <v>509036</v>
      </c>
      <c r="D95" s="59" t="s">
        <v>721</v>
      </c>
      <c r="E95" s="52" t="s">
        <v>778</v>
      </c>
      <c r="F95" s="46">
        <f>IF($E$2&gt;30,1,0)*$E$4</f>
        <v>15</v>
      </c>
      <c r="G95" s="53">
        <f>VLOOKUP(Tabulka25[[#This Row],[PLU]],'Preisliste 11'!E:I,5,0)*Tabulka25[[#This Row],[Menge]]</f>
        <v>280.5</v>
      </c>
    </row>
    <row r="96" spans="1:7" hidden="1" x14ac:dyDescent="0.25">
      <c r="A96" s="50" t="s">
        <v>693</v>
      </c>
      <c r="B96" s="46">
        <v>15</v>
      </c>
      <c r="C96" s="46" t="s">
        <v>716</v>
      </c>
      <c r="D96" s="52" t="s">
        <v>716</v>
      </c>
      <c r="E96" s="52" t="s">
        <v>716</v>
      </c>
      <c r="F96" s="42" t="s">
        <v>1615</v>
      </c>
      <c r="G96" s="58" t="e">
        <f>SUM(G87:G95)</f>
        <v>#N/A</v>
      </c>
    </row>
    <row r="97" spans="1:7" hidden="1" x14ac:dyDescent="0.25">
      <c r="A97" s="50" t="s">
        <v>333</v>
      </c>
      <c r="B97" s="46">
        <v>20</v>
      </c>
      <c r="C97" s="62">
        <v>209200</v>
      </c>
      <c r="D97" s="59" t="s">
        <v>333</v>
      </c>
      <c r="E97" s="52" t="s">
        <v>1613</v>
      </c>
      <c r="F97" s="46">
        <f>$E$4</f>
        <v>15</v>
      </c>
      <c r="G97" s="53">
        <f>VLOOKUP(Tabulka25[[#This Row],[PLU]],'Preisliste 11'!E:I,5,0)*Tabulka25[[#This Row],[Menge]]</f>
        <v>18810</v>
      </c>
    </row>
    <row r="98" spans="1:7" hidden="1" x14ac:dyDescent="0.25">
      <c r="A98" s="50" t="s">
        <v>333</v>
      </c>
      <c r="B98" s="46">
        <v>20</v>
      </c>
      <c r="C98" s="46">
        <v>309052</v>
      </c>
      <c r="D98" s="59" t="s">
        <v>711</v>
      </c>
      <c r="E98" s="52" t="s">
        <v>1613</v>
      </c>
      <c r="F98" s="46">
        <f>$E$2/$I$2*E4</f>
        <v>120</v>
      </c>
      <c r="G98" s="53">
        <f>VLOOKUP(Tabulka25[[#This Row],[PLU]],'Preisliste 11'!E:I,5,0)*Tabulka25[[#This Row],[Menge]]</f>
        <v>120182.39999999999</v>
      </c>
    </row>
    <row r="99" spans="1:7" hidden="1" x14ac:dyDescent="0.25">
      <c r="A99" s="50" t="s">
        <v>333</v>
      </c>
      <c r="B99" s="46">
        <v>20</v>
      </c>
      <c r="C99" s="46">
        <v>309003</v>
      </c>
      <c r="D99" s="59" t="s">
        <v>720</v>
      </c>
      <c r="E99" s="52" t="s">
        <v>1613</v>
      </c>
      <c r="F99" s="46">
        <f>IF($E$2&gt;30,2,1)*$E$4</f>
        <v>30</v>
      </c>
      <c r="G99" s="53">
        <f>VLOOKUP(Tabulka25[[#This Row],[PLU]],'Preisliste 11'!E:I,5,0)*Tabulka25[[#This Row],[Menge]]</f>
        <v>8415</v>
      </c>
    </row>
    <row r="100" spans="1:7" hidden="1" x14ac:dyDescent="0.25">
      <c r="A100" s="50" t="s">
        <v>333</v>
      </c>
      <c r="B100" s="46">
        <v>20</v>
      </c>
      <c r="C100" s="46">
        <v>509014</v>
      </c>
      <c r="D100" s="59" t="s">
        <v>346</v>
      </c>
      <c r="E100" s="52" t="s">
        <v>1613</v>
      </c>
      <c r="F100" s="46" cm="1">
        <f t="array" ref="F100">_xlfn.IFS($E$2=25,"2",$E$2=30,"2",$E$2=35,"2",$E$2=40,"2",$E$2=45,"3",$E$2=50,"4",$E$2&gt;50,"4",TRUE,"1")*$E$4</f>
        <v>30</v>
      </c>
      <c r="G100" s="53">
        <f>VLOOKUP(Tabulka25[[#This Row],[PLU]],'Preisliste 11'!E:I,5,0)*Tabulka25[[#This Row],[Menge]]</f>
        <v>990</v>
      </c>
    </row>
    <row r="101" spans="1:7" hidden="1" x14ac:dyDescent="0.25">
      <c r="A101" s="50" t="s">
        <v>333</v>
      </c>
      <c r="B101" s="46">
        <v>20</v>
      </c>
      <c r="C101" s="55">
        <v>509031</v>
      </c>
      <c r="D101" s="52" t="s">
        <v>713</v>
      </c>
      <c r="E101" s="52" t="s">
        <v>1613</v>
      </c>
      <c r="F101" s="46">
        <f>$E$4</f>
        <v>15</v>
      </c>
      <c r="G101" s="53">
        <f>VLOOKUP(Tabulka25[[#This Row],[PLU]],'Preisliste 11'!E:I,5,0)*Tabulka25[[#This Row],[Menge]]</f>
        <v>1815</v>
      </c>
    </row>
    <row r="102" spans="1:7" hidden="1" x14ac:dyDescent="0.25">
      <c r="A102" s="50" t="s">
        <v>333</v>
      </c>
      <c r="B102" s="46">
        <v>20</v>
      </c>
      <c r="C102" s="63">
        <v>509011</v>
      </c>
      <c r="D102" s="59" t="s">
        <v>714</v>
      </c>
      <c r="E102" s="52" t="s">
        <v>778</v>
      </c>
      <c r="F102" s="46">
        <f>$E$4</f>
        <v>15</v>
      </c>
      <c r="G102" s="53">
        <f>VLOOKUP(Tabulka25[[#This Row],[PLU]],'Preisliste 11'!E:I,5,0)*Tabulka25[[#This Row],[Menge]]</f>
        <v>236.25</v>
      </c>
    </row>
    <row r="103" spans="1:7" hidden="1" x14ac:dyDescent="0.25">
      <c r="A103" s="50" t="s">
        <v>333</v>
      </c>
      <c r="B103" s="46">
        <v>20</v>
      </c>
      <c r="C103" s="28">
        <v>509102</v>
      </c>
      <c r="D103" s="59" t="s">
        <v>715</v>
      </c>
      <c r="E103" s="52" t="s">
        <v>778</v>
      </c>
      <c r="F103" s="46">
        <f>IF($C$5="ANO",1,0)*$E$4</f>
        <v>0</v>
      </c>
      <c r="G103" s="53">
        <f>VLOOKUP(Tabulka25[[#This Row],[PLU]],'Preisliste 11'!E:I,5,0)*Tabulka25[[#This Row],[Menge]]</f>
        <v>0</v>
      </c>
    </row>
    <row r="104" spans="1:7" hidden="1" x14ac:dyDescent="0.25">
      <c r="A104" s="50" t="s">
        <v>333</v>
      </c>
      <c r="B104" s="46">
        <v>20</v>
      </c>
      <c r="C104" s="46">
        <v>509035</v>
      </c>
      <c r="D104" s="59" t="s">
        <v>347</v>
      </c>
      <c r="E104" s="52" t="s">
        <v>778</v>
      </c>
      <c r="F104" s="46" cm="1">
        <f t="array" ref="F104">_xlfn.IFS($E$2=25,"1",$E$2=30,"1",$E$2=35,"0",$E$2=40,"0",$E$2=45,"1",$E$2=50,"2",$E$2&gt;50,"2",TRUE,"0")*$E$4</f>
        <v>0</v>
      </c>
      <c r="G104" s="53">
        <f>VLOOKUP(Tabulka25[[#This Row],[PLU]],'Preisliste 11'!E:I,5,0)*Tabulka25[[#This Row],[Menge]]</f>
        <v>0</v>
      </c>
    </row>
    <row r="105" spans="1:7" hidden="1" x14ac:dyDescent="0.25">
      <c r="A105" s="50" t="s">
        <v>333</v>
      </c>
      <c r="B105" s="46">
        <v>20</v>
      </c>
      <c r="C105" s="46">
        <v>509036</v>
      </c>
      <c r="D105" s="59" t="s">
        <v>721</v>
      </c>
      <c r="E105" s="52" t="s">
        <v>778</v>
      </c>
      <c r="F105" s="46">
        <f>IF($E$2&gt;30,1,0)*$E$4</f>
        <v>15</v>
      </c>
      <c r="G105" s="53">
        <f>VLOOKUP(Tabulka25[[#This Row],[PLU]],'Preisliste 11'!E:I,5,0)*Tabulka25[[#This Row],[Menge]]</f>
        <v>280.5</v>
      </c>
    </row>
    <row r="106" spans="1:7" hidden="1" x14ac:dyDescent="0.25">
      <c r="A106" s="50" t="s">
        <v>333</v>
      </c>
      <c r="B106" s="46">
        <v>20</v>
      </c>
      <c r="C106" s="46" t="s">
        <v>716</v>
      </c>
      <c r="D106" s="52" t="s">
        <v>716</v>
      </c>
      <c r="E106" s="52" t="s">
        <v>716</v>
      </c>
      <c r="F106" s="65" t="s">
        <v>722</v>
      </c>
      <c r="G106" s="66">
        <f>SUM(G97:G105)</f>
        <v>150729.15</v>
      </c>
    </row>
    <row r="107" spans="1:7" hidden="1" x14ac:dyDescent="0.25">
      <c r="A107" s="50" t="s">
        <v>334</v>
      </c>
      <c r="B107" s="46">
        <v>25</v>
      </c>
      <c r="C107" s="62">
        <v>209250</v>
      </c>
      <c r="D107" s="59" t="s">
        <v>334</v>
      </c>
      <c r="E107" s="52" t="s">
        <v>1613</v>
      </c>
      <c r="F107" s="46">
        <f>$E$4</f>
        <v>15</v>
      </c>
      <c r="G107" s="53">
        <f>VLOOKUP(Tabulka25[[#This Row],[PLU]],'Preisliste 11'!E:I,5,0)*Tabulka25[[#This Row],[Menge]]</f>
        <v>21615</v>
      </c>
    </row>
    <row r="108" spans="1:7" hidden="1" x14ac:dyDescent="0.25">
      <c r="A108" s="50" t="s">
        <v>334</v>
      </c>
      <c r="B108" s="46">
        <v>25</v>
      </c>
      <c r="C108" s="46">
        <v>309052</v>
      </c>
      <c r="D108" s="59" t="s">
        <v>711</v>
      </c>
      <c r="E108" s="52" t="s">
        <v>1613</v>
      </c>
      <c r="F108" s="46">
        <f>$E$2/$I$2*E4</f>
        <v>120</v>
      </c>
      <c r="G108" s="53">
        <f>VLOOKUP(Tabulka25[[#This Row],[PLU]],'Preisliste 11'!E:I,5,0)*Tabulka25[[#This Row],[Menge]]</f>
        <v>120182.39999999999</v>
      </c>
    </row>
    <row r="109" spans="1:7" hidden="1" x14ac:dyDescent="0.25">
      <c r="A109" s="50" t="s">
        <v>334</v>
      </c>
      <c r="B109" s="46">
        <v>25</v>
      </c>
      <c r="C109" s="46">
        <v>309003</v>
      </c>
      <c r="D109" s="59" t="s">
        <v>720</v>
      </c>
      <c r="E109" s="52" t="s">
        <v>1613</v>
      </c>
      <c r="F109" s="46">
        <f>IF($E$2&gt;30,2,1)*$E$4</f>
        <v>30</v>
      </c>
      <c r="G109" s="53">
        <f>VLOOKUP(Tabulka25[[#This Row],[PLU]],'Preisliste 11'!E:I,5,0)*Tabulka25[[#This Row],[Menge]]</f>
        <v>8415</v>
      </c>
    </row>
    <row r="110" spans="1:7" hidden="1" x14ac:dyDescent="0.25">
      <c r="A110" s="50" t="s">
        <v>334</v>
      </c>
      <c r="B110" s="46">
        <v>25</v>
      </c>
      <c r="C110" s="46">
        <v>509014</v>
      </c>
      <c r="D110" s="59" t="s">
        <v>346</v>
      </c>
      <c r="E110" s="52" t="s">
        <v>1613</v>
      </c>
      <c r="F110" s="46" cm="1">
        <f t="array" ref="F110">_xlfn.IFS($E$2=25,"2",$E$2=30,"2",$E$2=35,"2",$E$2=40,"2",$E$2=45,"3",$E$2=50,"4",$E$2&gt;50,"4",TRUE,"1")*$E$4</f>
        <v>30</v>
      </c>
      <c r="G110" s="53">
        <f>VLOOKUP(Tabulka25[[#This Row],[PLU]],'Preisliste 11'!E:I,5,0)*Tabulka25[[#This Row],[Menge]]</f>
        <v>990</v>
      </c>
    </row>
    <row r="111" spans="1:7" hidden="1" x14ac:dyDescent="0.25">
      <c r="A111" s="50" t="s">
        <v>334</v>
      </c>
      <c r="B111" s="46">
        <v>25</v>
      </c>
      <c r="C111" s="55">
        <v>509031</v>
      </c>
      <c r="D111" s="52" t="s">
        <v>713</v>
      </c>
      <c r="E111" s="52" t="s">
        <v>1613</v>
      </c>
      <c r="F111" s="46">
        <f>$E$4</f>
        <v>15</v>
      </c>
      <c r="G111" s="53">
        <f>VLOOKUP(Tabulka25[[#This Row],[PLU]],'Preisliste 11'!E:I,5,0)*Tabulka25[[#This Row],[Menge]]</f>
        <v>1815</v>
      </c>
    </row>
    <row r="112" spans="1:7" hidden="1" x14ac:dyDescent="0.25">
      <c r="A112" s="50" t="s">
        <v>334</v>
      </c>
      <c r="B112" s="46">
        <v>25</v>
      </c>
      <c r="C112" s="63">
        <v>509011</v>
      </c>
      <c r="D112" s="59" t="s">
        <v>714</v>
      </c>
      <c r="E112" s="52" t="s">
        <v>778</v>
      </c>
      <c r="F112" s="46">
        <f>$E$4</f>
        <v>15</v>
      </c>
      <c r="G112" s="53">
        <f>VLOOKUP(Tabulka25[[#This Row],[PLU]],'Preisliste 11'!E:I,5,0)*Tabulka25[[#This Row],[Menge]]</f>
        <v>236.25</v>
      </c>
    </row>
    <row r="113" spans="1:7" hidden="1" x14ac:dyDescent="0.25">
      <c r="A113" s="50" t="s">
        <v>334</v>
      </c>
      <c r="B113" s="46">
        <v>25</v>
      </c>
      <c r="C113" s="28">
        <v>509102</v>
      </c>
      <c r="D113" s="59" t="s">
        <v>715</v>
      </c>
      <c r="E113" s="52" t="s">
        <v>778</v>
      </c>
      <c r="F113" s="46">
        <f>IF($C$5="ANO",1,0)*$E$4</f>
        <v>0</v>
      </c>
      <c r="G113" s="53">
        <f>VLOOKUP(Tabulka25[[#This Row],[PLU]],'Preisliste 11'!E:I,5,0)*Tabulka25[[#This Row],[Menge]]</f>
        <v>0</v>
      </c>
    </row>
    <row r="114" spans="1:7" hidden="1" x14ac:dyDescent="0.25">
      <c r="A114" s="50" t="s">
        <v>334</v>
      </c>
      <c r="B114" s="46">
        <v>25</v>
      </c>
      <c r="C114" s="46">
        <v>509035</v>
      </c>
      <c r="D114" s="59" t="s">
        <v>347</v>
      </c>
      <c r="E114" s="52" t="s">
        <v>778</v>
      </c>
      <c r="F114" s="46" cm="1">
        <f t="array" ref="F114">_xlfn.IFS($E$2=25,"1",$E$2=30,"1",$E$2=35,"0",$E$2=40,"0",$E$2=45,"0",$E$2=50,"2",$E$2&gt;50,"2",TRUE,"0")*$E$4</f>
        <v>0</v>
      </c>
      <c r="G114" s="53">
        <f>VLOOKUP(Tabulka25[[#This Row],[PLU]],'Preisliste 11'!E:I,5,0)*Tabulka25[[#This Row],[Menge]]</f>
        <v>0</v>
      </c>
    </row>
    <row r="115" spans="1:7" hidden="1" x14ac:dyDescent="0.25">
      <c r="A115" s="50" t="s">
        <v>334</v>
      </c>
      <c r="B115" s="46">
        <v>25</v>
      </c>
      <c r="C115" s="46">
        <v>509036</v>
      </c>
      <c r="D115" s="59" t="s">
        <v>721</v>
      </c>
      <c r="E115" s="52" t="s">
        <v>778</v>
      </c>
      <c r="F115" s="46">
        <f>IF($E$2&gt;30,1,0)*$E$4</f>
        <v>15</v>
      </c>
      <c r="G115" s="53">
        <f>VLOOKUP(Tabulka25[[#This Row],[PLU]],'Preisliste 11'!E:I,5,0)*Tabulka25[[#This Row],[Menge]]</f>
        <v>280.5</v>
      </c>
    </row>
    <row r="116" spans="1:7" hidden="1" x14ac:dyDescent="0.25">
      <c r="A116" s="50" t="s">
        <v>334</v>
      </c>
      <c r="B116" s="46">
        <v>25</v>
      </c>
      <c r="C116" s="46" t="s">
        <v>716</v>
      </c>
      <c r="D116" s="52" t="s">
        <v>716</v>
      </c>
      <c r="E116" s="52" t="s">
        <v>716</v>
      </c>
      <c r="F116" s="42" t="s">
        <v>1615</v>
      </c>
      <c r="G116" s="66">
        <f>SUM(G107:G115)</f>
        <v>153534.15</v>
      </c>
    </row>
    <row r="117" spans="1:7" hidden="1" x14ac:dyDescent="0.25">
      <c r="A117" s="50" t="s">
        <v>335</v>
      </c>
      <c r="B117" s="46">
        <v>30</v>
      </c>
      <c r="C117" s="62">
        <v>209302</v>
      </c>
      <c r="D117" s="59" t="s">
        <v>335</v>
      </c>
      <c r="E117" s="52" t="s">
        <v>1613</v>
      </c>
      <c r="F117" s="46">
        <f>$E$4</f>
        <v>15</v>
      </c>
      <c r="G117" s="53">
        <f>VLOOKUP(Tabulka25[[#This Row],[PLU]],'Preisliste 11'!E:I,5,0)*Tabulka25[[#This Row],[Menge]]</f>
        <v>23512.5</v>
      </c>
    </row>
    <row r="118" spans="1:7" hidden="1" x14ac:dyDescent="0.25">
      <c r="A118" s="50" t="s">
        <v>335</v>
      </c>
      <c r="B118" s="46">
        <v>30</v>
      </c>
      <c r="C118" s="46">
        <v>309052</v>
      </c>
      <c r="D118" s="59" t="s">
        <v>711</v>
      </c>
      <c r="E118" s="52" t="s">
        <v>1613</v>
      </c>
      <c r="F118" s="46">
        <f>$E$2/$I$2*E4</f>
        <v>120</v>
      </c>
      <c r="G118" s="53">
        <f>VLOOKUP(Tabulka25[[#This Row],[PLU]],'Preisliste 11'!E:I,5,0)*Tabulka25[[#This Row],[Menge]]</f>
        <v>120182.39999999999</v>
      </c>
    </row>
    <row r="119" spans="1:7" hidden="1" x14ac:dyDescent="0.25">
      <c r="A119" s="50" t="s">
        <v>335</v>
      </c>
      <c r="B119" s="46">
        <v>30</v>
      </c>
      <c r="C119" s="46">
        <v>309003</v>
      </c>
      <c r="D119" s="59" t="s">
        <v>720</v>
      </c>
      <c r="E119" s="52" t="s">
        <v>1613</v>
      </c>
      <c r="F119" s="46">
        <f>IF($E$2&gt;30,2,1)*$E$4</f>
        <v>30</v>
      </c>
      <c r="G119" s="53">
        <f>VLOOKUP(Tabulka25[[#This Row],[PLU]],'Preisliste 11'!E:I,5,0)*Tabulka25[[#This Row],[Menge]]</f>
        <v>8415</v>
      </c>
    </row>
    <row r="120" spans="1:7" hidden="1" x14ac:dyDescent="0.25">
      <c r="A120" s="50" t="s">
        <v>335</v>
      </c>
      <c r="B120" s="46">
        <v>30</v>
      </c>
      <c r="C120" s="46">
        <v>509014</v>
      </c>
      <c r="D120" s="59" t="s">
        <v>346</v>
      </c>
      <c r="E120" s="52" t="s">
        <v>1613</v>
      </c>
      <c r="F120" s="46" cm="1">
        <f t="array" ref="F120">_xlfn.IFS($E$2=25,"2",$E$2=30,"2",$E$2=35,"2",$E$2=40,"2",$E$2=45,"3",$E$2=50,"4",$E$2&gt;50,"4",TRUE,"1")*$E$4</f>
        <v>30</v>
      </c>
      <c r="G120" s="53">
        <f>VLOOKUP(Tabulka25[[#This Row],[PLU]],'Preisliste 11'!E:I,5,0)*Tabulka25[[#This Row],[Menge]]</f>
        <v>990</v>
      </c>
    </row>
    <row r="121" spans="1:7" hidden="1" x14ac:dyDescent="0.25">
      <c r="A121" s="50" t="s">
        <v>335</v>
      </c>
      <c r="B121" s="46">
        <v>30</v>
      </c>
      <c r="C121" s="55">
        <v>509031</v>
      </c>
      <c r="D121" s="52" t="s">
        <v>713</v>
      </c>
      <c r="E121" s="52" t="s">
        <v>1613</v>
      </c>
      <c r="F121" s="46">
        <f>$E$4</f>
        <v>15</v>
      </c>
      <c r="G121" s="53">
        <f>VLOOKUP(Tabulka25[[#This Row],[PLU]],'Preisliste 11'!E:I,5,0)*Tabulka25[[#This Row],[Menge]]</f>
        <v>1815</v>
      </c>
    </row>
    <row r="122" spans="1:7" hidden="1" x14ac:dyDescent="0.25">
      <c r="A122" s="50" t="s">
        <v>335</v>
      </c>
      <c r="B122" s="46">
        <v>30</v>
      </c>
      <c r="C122" s="63">
        <v>509011</v>
      </c>
      <c r="D122" s="59" t="s">
        <v>714</v>
      </c>
      <c r="E122" s="52" t="s">
        <v>778</v>
      </c>
      <c r="F122" s="46">
        <f>$E$4</f>
        <v>15</v>
      </c>
      <c r="G122" s="53">
        <f>VLOOKUP(Tabulka25[[#This Row],[PLU]],'Preisliste 11'!E:I,5,0)*Tabulka25[[#This Row],[Menge]]</f>
        <v>236.25</v>
      </c>
    </row>
    <row r="123" spans="1:7" hidden="1" x14ac:dyDescent="0.25">
      <c r="A123" s="50" t="s">
        <v>335</v>
      </c>
      <c r="B123" s="46">
        <v>30</v>
      </c>
      <c r="C123" s="28">
        <v>509102</v>
      </c>
      <c r="D123" s="59" t="s">
        <v>715</v>
      </c>
      <c r="E123" s="52" t="s">
        <v>778</v>
      </c>
      <c r="F123" s="46">
        <f>IF($C$5="ANO",1,0)*$E$4</f>
        <v>0</v>
      </c>
      <c r="G123" s="53">
        <f>VLOOKUP(Tabulka25[[#This Row],[PLU]],'Preisliste 11'!E:I,5,0)*Tabulka25[[#This Row],[Menge]]</f>
        <v>0</v>
      </c>
    </row>
    <row r="124" spans="1:7" hidden="1" x14ac:dyDescent="0.25">
      <c r="A124" s="50" t="s">
        <v>335</v>
      </c>
      <c r="B124" s="46">
        <v>30</v>
      </c>
      <c r="C124" s="46">
        <v>509035</v>
      </c>
      <c r="D124" s="59" t="s">
        <v>347</v>
      </c>
      <c r="E124" s="52" t="s">
        <v>778</v>
      </c>
      <c r="F124" s="46" cm="1">
        <f t="array" ref="F124">_xlfn.IFS($E$2=25,"1",$E$2=30,"1",$E$2=35,"0",$E$2=40,"0",$E$2=45,"1",$E$2=50,"2",$E$2&gt;50,"2",TRUE,"0")*$E$4</f>
        <v>0</v>
      </c>
      <c r="G124" s="53">
        <f>VLOOKUP(Tabulka25[[#This Row],[PLU]],'Preisliste 11'!E:I,5,0)*Tabulka25[[#This Row],[Menge]]</f>
        <v>0</v>
      </c>
    </row>
    <row r="125" spans="1:7" hidden="1" x14ac:dyDescent="0.25">
      <c r="A125" s="50" t="s">
        <v>335</v>
      </c>
      <c r="B125" s="46">
        <v>30</v>
      </c>
      <c r="C125" s="46">
        <v>509036</v>
      </c>
      <c r="D125" s="59" t="s">
        <v>721</v>
      </c>
      <c r="E125" s="52" t="s">
        <v>778</v>
      </c>
      <c r="F125" s="46">
        <f>IF($E$2&gt;30,1,0)*$E$4</f>
        <v>15</v>
      </c>
      <c r="G125" s="53">
        <f>VLOOKUP(Tabulka25[[#This Row],[PLU]],'Preisliste 11'!E:I,5,0)*Tabulka25[[#This Row],[Menge]]</f>
        <v>280.5</v>
      </c>
    </row>
    <row r="126" spans="1:7" hidden="1" x14ac:dyDescent="0.25">
      <c r="A126" s="67" t="s">
        <v>335</v>
      </c>
      <c r="B126" s="68">
        <v>30</v>
      </c>
      <c r="C126" s="68" t="s">
        <v>716</v>
      </c>
      <c r="D126" s="69" t="s">
        <v>716</v>
      </c>
      <c r="E126" s="69" t="s">
        <v>716</v>
      </c>
      <c r="F126" s="42" t="s">
        <v>1615</v>
      </c>
      <c r="G126" s="70">
        <f>SUM(G117:G125)</f>
        <v>155431.65</v>
      </c>
    </row>
    <row r="127" spans="1:7" hidden="1" x14ac:dyDescent="0.25"/>
  </sheetData>
  <sheetProtection algorithmName="SHA-512" hashValue="+95Y8EdKBG8Wrpi8yaxtYT6GdtPfUdrG5udJxKNl/yxucUKWOrvanJclKMGa5pLuJhORvIt4jiCTkUbdYIp1dw==" saltValue="9dtVtTAL2X8k6D8S6bFojQ==" spinCount="100000" sheet="1" autoFilter="0" pivotTables="0"/>
  <dataConsolidate>
    <dataRefs count="2">
      <dataRef ref="A11" sheet=" Konfigurátor VIP" r:id="rId1"/>
      <dataRef ref="A11:H23" sheet=" Konfigurátor VIP" r:id="rId2"/>
    </dataRefs>
  </dataConsolidate>
  <dataValidations count="6">
    <dataValidation type="list" allowBlank="1" showInputMessage="1" showErrorMessage="1" sqref="E3" xr:uid="{6FE972A9-639E-4D87-836E-6E2FC2544032}">
      <formula1>$K$2:$K$12</formula1>
    </dataValidation>
    <dataValidation type="list" allowBlank="1" showInputMessage="1" showErrorMessage="1" sqref="C7" xr:uid="{422EE4A9-AD17-49A0-AD38-854836A66722}">
      <formula1>$P$2:$P$6</formula1>
    </dataValidation>
    <dataValidation type="list" allowBlank="1" showInputMessage="1" showErrorMessage="1" sqref="C6" xr:uid="{91B0D009-8394-4B51-89DB-C47EAE88B20E}">
      <formula1>$O$2:$O$3</formula1>
    </dataValidation>
    <dataValidation type="list" allowBlank="1" showInputMessage="1" showErrorMessage="1" sqref="E2" xr:uid="{68CBD4AE-1534-4F4D-936A-8B6479E5826F}">
      <formula1>$J$2:$J$13</formula1>
    </dataValidation>
    <dataValidation type="list" allowBlank="1" showInputMessage="1" showErrorMessage="1" sqref="C2" xr:uid="{388A9915-B6F2-4175-8BB8-363383833246}">
      <formula1>$M$2:$M$9</formula1>
    </dataValidation>
    <dataValidation type="list" allowBlank="1" showInputMessage="1" showErrorMessage="1" sqref="C4:C5" xr:uid="{E76F5CAC-297B-4875-A738-532644DB2984}">
      <formula1>$L$2:$L$3</formula1>
    </dataValidation>
  </dataValidations>
  <pageMargins left="0.7" right="0.7" top="0.78740157499999996" bottom="0.78740157499999996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4C5D1DA74149140A3ACEE0AB30A7416" ma:contentTypeVersion="18" ma:contentTypeDescription="Vytvoří nový dokument" ma:contentTypeScope="" ma:versionID="b7ad879e4f9be5033c9413c3af228392">
  <xsd:schema xmlns:xsd="http://www.w3.org/2001/XMLSchema" xmlns:xs="http://www.w3.org/2001/XMLSchema" xmlns:p="http://schemas.microsoft.com/office/2006/metadata/properties" xmlns:ns2="fe7d4236-a8a6-456e-9a4d-2c4425715bf1" xmlns:ns3="4ac103a4-616f-454d-9aee-e408aef07446" targetNamespace="http://schemas.microsoft.com/office/2006/metadata/properties" ma:root="true" ma:fieldsID="f663989625daa2a7878818e7f2582aea" ns2:_="" ns3:_="">
    <xsd:import namespace="fe7d4236-a8a6-456e-9a4d-2c4425715bf1"/>
    <xsd:import namespace="4ac103a4-616f-454d-9aee-e408aef07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d4236-a8a6-456e-9a4d-2c4425715b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6d1eacf4-c6d0-4095-a0f5-ac3d08d582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c103a4-616f-454d-9aee-e408aef07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3a00e10-8472-4020-b56a-2e94b88eeee4}" ma:internalName="TaxCatchAll" ma:showField="CatchAllData" ma:web="4ac103a4-616f-454d-9aee-e408aef07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7d4236-a8a6-456e-9a4d-2c4425715bf1">
      <Terms xmlns="http://schemas.microsoft.com/office/infopath/2007/PartnerControls"/>
    </lcf76f155ced4ddcb4097134ff3c332f>
    <TaxCatchAll xmlns="4ac103a4-616f-454d-9aee-e408aef0744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4687AC-F602-453B-AECD-2824B909B66D}"/>
</file>

<file path=customXml/itemProps2.xml><?xml version="1.0" encoding="utf-8"?>
<ds:datastoreItem xmlns:ds="http://schemas.openxmlformats.org/officeDocument/2006/customXml" ds:itemID="{75AB4115-DBFA-49FD-A34C-E88F88E5689D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20a28578-419a-4402-ab88-42c91107a81d"/>
    <ds:schemaRef ds:uri="957acb10-4f72-4ac9-8703-0d10de8790a9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BD9B759-78FD-4903-A020-5FEFD78934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Preisliste 11</vt:lpstr>
      <vt:lpstr>Configurator</vt:lpstr>
      <vt:lpstr>Configurator!Kriteria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Jaroslav Kučera</dc:creator>
  <cp:keywords/>
  <dc:description/>
  <cp:lastModifiedBy>Vlastimil Chaloupka</cp:lastModifiedBy>
  <cp:revision/>
  <cp:lastPrinted>2025-11-11T20:22:45Z</cp:lastPrinted>
  <dcterms:created xsi:type="dcterms:W3CDTF">2025-11-11T09:16:53Z</dcterms:created>
  <dcterms:modified xsi:type="dcterms:W3CDTF">2025-11-11T20:23:00Z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0x010100D4C5D1DA74149140A3ACEE0AB30A7416</vt:lpwstr>
  </property>
  <property fmtid="{D5CDD505-2E9C-101B-9397-08002B2CF9AE}" pid="3" name="MediaServiceImageTags">
    <vt:lpwstr/>
  </property>
</Properties>
</file>